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cel\Desktop\"/>
    </mc:Choice>
  </mc:AlternateContent>
  <bookViews>
    <workbookView xWindow="2130" yWindow="0" windowWidth="25800" windowHeight="16410"/>
  </bookViews>
  <sheets>
    <sheet name="Aufbau" sheetId="2" r:id="rId1"/>
  </sheets>
  <definedNames>
    <definedName name="_xlnm.Print_Area" localSheetId="0">Aufbau!$A$1:$AK$68</definedName>
    <definedName name="HEHT">Aufbau!$AK$71:$AL$77</definedName>
    <definedName name="Listenfeld">Aufbau!$AN$62:$AZ$66</definedName>
    <definedName name="Rockwell">Aufbau!$AM$69:$CV$86</definedName>
    <definedName name="VEHT">Aufbau!$AK$89:$AL$98</definedName>
    <definedName name="Vickers">Aufbau!$AM$88:$CV$98</definedName>
    <definedName name="Vickerswert">Aufbau!$AM$114:$AS$125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2" l="1"/>
  <c r="H9" i="2"/>
  <c r="H11" i="2"/>
  <c r="AJ29" i="2"/>
  <c r="V50" i="2"/>
  <c r="V52" i="2"/>
  <c r="AM58" i="2"/>
  <c r="AM66" i="2" s="1"/>
  <c r="AM60" i="2"/>
  <c r="AZ66" i="2" s="1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64" i="2" l="1"/>
  <c r="AM62" i="2"/>
  <c r="AM68" i="2" s="1"/>
  <c r="AQ66" i="2" s="1"/>
  <c r="AY66" i="2"/>
  <c r="AK29" i="2"/>
  <c r="AT66" i="2" l="1"/>
  <c r="AS66" i="2"/>
  <c r="AN66" i="2"/>
  <c r="AR66" i="2"/>
  <c r="AW66" i="2"/>
  <c r="AV66" i="2"/>
  <c r="AP66" i="2"/>
  <c r="AU66" i="2"/>
  <c r="AO66" i="2"/>
  <c r="AX66" i="2"/>
</calcChain>
</file>

<file path=xl/sharedStrings.xml><?xml version="1.0" encoding="utf-8"?>
<sst xmlns="http://schemas.openxmlformats.org/spreadsheetml/2006/main" count="1134" uniqueCount="104">
  <si>
    <t>Kd.Nr.:</t>
  </si>
  <si>
    <t>Firma:</t>
  </si>
  <si>
    <t>Ansprechpartner:</t>
  </si>
  <si>
    <t>Strasse:</t>
  </si>
  <si>
    <t>Auftragsnummer:</t>
  </si>
  <si>
    <t>Teilebezeichnung:</t>
  </si>
  <si>
    <t>Stückzahl:</t>
  </si>
  <si>
    <t>Anlieferung:</t>
  </si>
  <si>
    <t>Paketdienst</t>
  </si>
  <si>
    <t>Spedition</t>
  </si>
  <si>
    <t>Einsatzhärten:</t>
  </si>
  <si>
    <t>Bestellnummer:</t>
  </si>
  <si>
    <t>Zeichnungsnr.:</t>
  </si>
  <si>
    <t>Gesamtgewicht:</t>
  </si>
  <si>
    <t>Verpackung:</t>
  </si>
  <si>
    <t>Eigen</t>
  </si>
  <si>
    <t>Abholung:</t>
  </si>
  <si>
    <t>HV 3</t>
  </si>
  <si>
    <t>HV 100</t>
  </si>
  <si>
    <t>HV 50</t>
  </si>
  <si>
    <t>HV 30</t>
  </si>
  <si>
    <t>HV 10</t>
  </si>
  <si>
    <t>HV 5</t>
  </si>
  <si>
    <t>HV 2</t>
  </si>
  <si>
    <t>HV 1</t>
  </si>
  <si>
    <t>HV 0,5</t>
  </si>
  <si>
    <t>HV 0,3</t>
  </si>
  <si>
    <t>HV 0,1</t>
  </si>
  <si>
    <t>HBW 2,5/187,5</t>
  </si>
  <si>
    <t>HBW 2,5/62,5</t>
  </si>
  <si>
    <t>HRA</t>
  </si>
  <si>
    <t>HRC</t>
  </si>
  <si>
    <t>/</t>
  </si>
  <si>
    <t>Rockwell A</t>
  </si>
  <si>
    <t>Rockwell C</t>
  </si>
  <si>
    <t>Vickers</t>
  </si>
  <si>
    <t>Vickerswert</t>
  </si>
  <si>
    <t xml:space="preserve">HV 3 </t>
  </si>
  <si>
    <t>Härten:</t>
  </si>
  <si>
    <t>Langzeitgasnitrieren</t>
  </si>
  <si>
    <t>Vergüten:</t>
  </si>
  <si>
    <t>Glühen:</t>
  </si>
  <si>
    <t>Prüfvorschriften/Werksnormen:</t>
  </si>
  <si>
    <t>Einheit</t>
  </si>
  <si>
    <t>+</t>
  </si>
  <si>
    <t>Oberfl.härte+Toleranz</t>
  </si>
  <si>
    <t>Spannungsarmglühen</t>
  </si>
  <si>
    <t>Weichglühen</t>
  </si>
  <si>
    <t>Normalisieren</t>
  </si>
  <si>
    <t>Diffusionsglühen</t>
  </si>
  <si>
    <t>Lösungsglühen</t>
  </si>
  <si>
    <t>Auslagern</t>
  </si>
  <si>
    <t>Kernhärte+Toleranz</t>
  </si>
  <si>
    <t>HB</t>
  </si>
  <si>
    <t>N/mm² [gem.in HB]</t>
  </si>
  <si>
    <t>VEHT</t>
  </si>
  <si>
    <t>EHT</t>
  </si>
  <si>
    <t>Härte</t>
  </si>
  <si>
    <t>Härte-Vickers</t>
  </si>
  <si>
    <t>Vickerscode</t>
  </si>
  <si>
    <t>REHT</t>
  </si>
  <si>
    <t>&lt;0,4</t>
  </si>
  <si>
    <t>Richten:</t>
  </si>
  <si>
    <t>Glühverfahren</t>
  </si>
  <si>
    <t>Datum:</t>
  </si>
  <si>
    <t>Listenfeld</t>
  </si>
  <si>
    <t>HRC[umg.aus Vickers]</t>
  </si>
  <si>
    <t>HRA[umg.aus Vickers]</t>
  </si>
  <si>
    <t>HRA [gem.in Vickers]</t>
  </si>
  <si>
    <t>HRC [gem.in Vickers]</t>
  </si>
  <si>
    <t>Kurzzeitgasn</t>
  </si>
  <si>
    <t>Plasmanitrieren</t>
  </si>
  <si>
    <t>Vergüten0:</t>
  </si>
  <si>
    <t>VergütenK:</t>
  </si>
  <si>
    <t>Auftragsformular</t>
  </si>
  <si>
    <t>Telefon / Mail</t>
  </si>
  <si>
    <t>PLZ / Ort</t>
  </si>
  <si>
    <t>Auftragsdaten:</t>
  </si>
  <si>
    <t>Datum Anlieferung:</t>
  </si>
  <si>
    <t>Verfahren:</t>
  </si>
  <si>
    <t>Karbonitrieren:</t>
  </si>
  <si>
    <t>Gasnitrocarburieren:</t>
  </si>
  <si>
    <t>Oxynitrieren:</t>
  </si>
  <si>
    <t>TolNit:</t>
  </si>
  <si>
    <t/>
  </si>
  <si>
    <t>Schutzgas</t>
  </si>
  <si>
    <t>Vakuum</t>
  </si>
  <si>
    <t>Abdecken</t>
  </si>
  <si>
    <t>Langzeitgasnitrieren:</t>
  </si>
  <si>
    <t>Sonstiges Verfahren:</t>
  </si>
  <si>
    <t>Lieferbedingungen:</t>
  </si>
  <si>
    <t>Bemerkungen:</t>
  </si>
  <si>
    <t>Rundl./Geradheit.[mm]</t>
  </si>
  <si>
    <t>Anlagen (Zeichnungen):</t>
  </si>
  <si>
    <t>Brünieren:</t>
  </si>
  <si>
    <t>Tenifer:</t>
  </si>
  <si>
    <t>Q</t>
  </si>
  <si>
    <t>Dauer</t>
  </si>
  <si>
    <t xml:space="preserve">QP </t>
  </si>
  <si>
    <t>QPQ</t>
  </si>
  <si>
    <t>40 / 60 / 90 / 120 / 240 Minuten</t>
  </si>
  <si>
    <t>Nht/NHD [mm]+Tol.</t>
  </si>
  <si>
    <t>Eht/CHD[mm]+Tol.</t>
  </si>
  <si>
    <t>Werkstoff-Nummer: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</si>
</sst>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7"/>
      <name val="Calibri"/>
      <family val="2"/>
      <scheme val="minor"/>
    </font>
    <font>
      <sz val="7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name val="Calibri"/>
      <family val="2"/>
      <scheme val="minor"/>
    </font>
    <font>
      <sz val="24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2" fontId="0" fillId="3" borderId="0" xfId="0" applyNumberFormat="1" applyFill="1" applyProtection="1">
      <protection hidden="1"/>
    </xf>
    <xf numFmtId="164" fontId="0" fillId="3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0" fontId="0" fillId="3" borderId="0" xfId="0" applyNumberFormat="1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164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2" fillId="2" borderId="0" xfId="0" applyNumberFormat="1" applyFont="1" applyFill="1" applyProtection="1">
      <protection hidden="1"/>
    </xf>
    <xf numFmtId="0" fontId="0" fillId="4" borderId="0" xfId="0" applyFill="1"/>
    <xf numFmtId="0" fontId="0" fillId="4" borderId="0" xfId="0" applyFill="1" applyProtection="1">
      <protection hidden="1"/>
    </xf>
    <xf numFmtId="49" fontId="3" fillId="4" borderId="0" xfId="0" applyNumberFormat="1" applyFont="1" applyFill="1"/>
    <xf numFmtId="0" fontId="4" fillId="4" borderId="0" xfId="0" applyFont="1" applyFill="1"/>
    <xf numFmtId="0" fontId="4" fillId="4" borderId="0" xfId="0" applyFont="1" applyFill="1" applyProtection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3" xfId="0" applyFont="1" applyFill="1" applyBorder="1"/>
    <xf numFmtId="0" fontId="4" fillId="5" borderId="4" xfId="0" applyFont="1" applyFill="1" applyBorder="1"/>
    <xf numFmtId="0" fontId="4" fillId="5" borderId="0" xfId="0" applyFont="1" applyFill="1" applyBorder="1"/>
    <xf numFmtId="0" fontId="4" fillId="4" borderId="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4" fillId="5" borderId="8" xfId="0" applyFont="1" applyFill="1" applyBorder="1"/>
    <xf numFmtId="0" fontId="4" fillId="5" borderId="9" xfId="0" applyFont="1" applyFill="1" applyBorder="1"/>
    <xf numFmtId="0" fontId="4" fillId="4" borderId="10" xfId="0" applyFont="1" applyFill="1" applyBorder="1"/>
    <xf numFmtId="0" fontId="4" fillId="4" borderId="0" xfId="0" applyFont="1" applyFill="1" applyBorder="1"/>
    <xf numFmtId="0" fontId="6" fillId="5" borderId="0" xfId="0" applyFont="1" applyFill="1" applyBorder="1"/>
    <xf numFmtId="0" fontId="4" fillId="5" borderId="11" xfId="0" applyFont="1" applyFill="1" applyBorder="1"/>
    <xf numFmtId="0" fontId="4" fillId="4" borderId="11" xfId="0" applyFont="1" applyFill="1" applyBorder="1"/>
    <xf numFmtId="0" fontId="7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0" fontId="6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12" fillId="4" borderId="0" xfId="0" applyFont="1" applyFill="1" applyBorder="1" applyAlignment="1">
      <alignment horizontal="center" vertical="center"/>
    </xf>
    <xf numFmtId="49" fontId="14" fillId="4" borderId="0" xfId="0" applyNumberFormat="1" applyFont="1" applyFill="1"/>
    <xf numFmtId="0" fontId="11" fillId="4" borderId="5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/>
    <xf numFmtId="0" fontId="6" fillId="4" borderId="0" xfId="0" applyFont="1" applyFill="1" applyBorder="1" applyAlignment="1"/>
    <xf numFmtId="0" fontId="6" fillId="4" borderId="0" xfId="0" applyFont="1" applyFill="1" applyBorder="1" applyAlignment="1" applyProtection="1"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4" fillId="4" borderId="3" xfId="0" applyNumberFormat="1" applyFont="1" applyFill="1" applyBorder="1" applyAlignment="1" applyProtection="1">
      <alignment horizontal="left"/>
      <protection locked="0"/>
    </xf>
    <xf numFmtId="49" fontId="4" fillId="4" borderId="4" xfId="0" applyNumberFormat="1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3" xfId="0" applyNumberFormat="1" applyFont="1" applyFill="1" applyBorder="1" applyAlignment="1" applyProtection="1">
      <alignment horizontal="center"/>
      <protection locked="0"/>
    </xf>
    <xf numFmtId="164" fontId="6" fillId="4" borderId="4" xfId="0" applyNumberFormat="1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/>
      <protection locked="0"/>
    </xf>
    <xf numFmtId="164" fontId="6" fillId="4" borderId="2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>
      <alignment horizontal="center"/>
    </xf>
    <xf numFmtId="2" fontId="6" fillId="4" borderId="2" xfId="0" applyNumberFormat="1" applyFont="1" applyFill="1" applyBorder="1" applyAlignment="1" applyProtection="1">
      <alignment horizontal="center"/>
      <protection locked="0"/>
    </xf>
    <xf numFmtId="2" fontId="6" fillId="4" borderId="4" xfId="0" applyNumberFormat="1" applyFont="1" applyFill="1" applyBorder="1" applyAlignment="1" applyProtection="1">
      <alignment horizontal="center"/>
      <protection locked="0"/>
    </xf>
    <xf numFmtId="1" fontId="6" fillId="4" borderId="0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 applyProtection="1">
      <alignment horizontal="center"/>
      <protection hidden="1"/>
    </xf>
    <xf numFmtId="0" fontId="4" fillId="4" borderId="2" xfId="0" applyNumberFormat="1" applyFont="1" applyFill="1" applyBorder="1" applyAlignment="1" applyProtection="1">
      <alignment horizontal="left"/>
      <protection locked="0"/>
    </xf>
    <xf numFmtId="0" fontId="4" fillId="4" borderId="3" xfId="0" applyNumberFormat="1" applyFont="1" applyFill="1" applyBorder="1" applyAlignment="1" applyProtection="1">
      <alignment horizontal="left"/>
      <protection locked="0"/>
    </xf>
    <xf numFmtId="0" fontId="4" fillId="4" borderId="12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3" xfId="0" applyNumberFormat="1" applyFont="1" applyFill="1" applyBorder="1" applyAlignment="1" applyProtection="1">
      <alignment horizontal="left"/>
      <protection locked="0"/>
    </xf>
    <xf numFmtId="1" fontId="4" fillId="4" borderId="2" xfId="0" applyNumberFormat="1" applyFont="1" applyFill="1" applyBorder="1" applyAlignment="1" applyProtection="1">
      <alignment horizontal="left"/>
      <protection locked="0"/>
    </xf>
    <xf numFmtId="1" fontId="4" fillId="4" borderId="3" xfId="0" applyNumberFormat="1" applyFont="1" applyFill="1" applyBorder="1" applyAlignment="1" applyProtection="1">
      <alignment horizontal="left"/>
      <protection locked="0"/>
    </xf>
    <xf numFmtId="1" fontId="4" fillId="4" borderId="4" xfId="0" applyNumberFormat="1" applyFont="1" applyFill="1" applyBorder="1" applyAlignment="1" applyProtection="1">
      <alignment horizontal="left"/>
      <protection locked="0"/>
    </xf>
    <xf numFmtId="49" fontId="4" fillId="4" borderId="7" xfId="0" applyNumberFormat="1" applyFont="1" applyFill="1" applyBorder="1" applyAlignment="1" applyProtection="1">
      <alignment horizontal="left"/>
      <protection locked="0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0" fontId="4" fillId="4" borderId="7" xfId="0" applyNumberFormat="1" applyFont="1" applyFill="1" applyBorder="1" applyAlignment="1" applyProtection="1">
      <alignment horizontal="left"/>
      <protection locked="0"/>
    </xf>
    <xf numFmtId="0" fontId="4" fillId="4" borderId="8" xfId="0" applyNumberFormat="1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/>
    </xf>
    <xf numFmtId="1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4" xfId="0" applyFont="1" applyFill="1" applyBorder="1" applyAlignment="1"/>
  </cellXfs>
  <cellStyles count="1">
    <cellStyle name="Standard" xfId="0" builtinId="0"/>
  </cellStyles>
  <dxfs count="3">
    <dxf>
      <fill>
        <patternFill>
          <bgColor indexed="10"/>
        </patternFill>
      </fill>
    </dxf>
    <dxf>
      <fill>
        <patternFill patternType="solid">
          <fgColor indexed="10"/>
          <bgColor indexed="10"/>
        </patternFill>
      </fill>
    </dxf>
    <dxf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</xdr:colOff>
      <xdr:row>0</xdr:row>
      <xdr:rowOff>76870</xdr:rowOff>
    </xdr:from>
    <xdr:to>
      <xdr:col>36</xdr:col>
      <xdr:colOff>177198</xdr:colOff>
      <xdr:row>1</xdr:row>
      <xdr:rowOff>91440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28C176FB-0BB3-45E5-9802-2A339DB90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3630" y="76870"/>
          <a:ext cx="4461543" cy="1290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K656"/>
  <sheetViews>
    <sheetView tabSelected="1" zoomScaleNormal="100" zoomScaleSheetLayoutView="100" workbookViewId="0">
      <selection activeCell="X19" sqref="X19:AE19"/>
    </sheetView>
  </sheetViews>
  <sheetFormatPr baseColWidth="10" defaultRowHeight="12.75" x14ac:dyDescent="0.2"/>
  <cols>
    <col min="1" max="20" width="2.7109375" customWidth="1"/>
    <col min="21" max="21" width="2.7109375" hidden="1" customWidth="1"/>
    <col min="22" max="25" width="2.7109375" customWidth="1"/>
    <col min="26" max="26" width="4" customWidth="1"/>
    <col min="27" max="27" width="3" customWidth="1"/>
    <col min="28" max="29" width="2.7109375" customWidth="1"/>
    <col min="30" max="30" width="6" customWidth="1"/>
    <col min="31" max="37" width="2.7109375" customWidth="1"/>
    <col min="38" max="101" width="0" hidden="1" customWidth="1"/>
  </cols>
  <sheetData>
    <row r="1" spans="1:115" ht="100.9" customHeight="1" x14ac:dyDescent="0.5">
      <c r="A1" s="17"/>
      <c r="B1" s="70" t="s">
        <v>74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</row>
    <row r="2" spans="1:115" x14ac:dyDescent="0.2">
      <c r="A2" s="1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</row>
    <row r="3" spans="1:115" ht="18" customHeight="1" x14ac:dyDescent="0.2">
      <c r="A3" s="17"/>
      <c r="B3" s="22" t="s">
        <v>0</v>
      </c>
      <c r="C3" s="23"/>
      <c r="D3" s="23"/>
      <c r="E3" s="23"/>
      <c r="F3" s="23"/>
      <c r="G3" s="24"/>
      <c r="H3" s="110"/>
      <c r="I3" s="111"/>
      <c r="J3" s="111"/>
      <c r="K3" s="111"/>
      <c r="L3" s="111"/>
      <c r="M3" s="112"/>
      <c r="N3" s="25"/>
      <c r="O3" s="25"/>
      <c r="P3" s="25"/>
      <c r="Q3" s="26"/>
      <c r="R3" s="26"/>
      <c r="S3" s="26"/>
      <c r="T3" s="26"/>
      <c r="U3" s="26"/>
      <c r="V3" s="26"/>
      <c r="W3" s="25"/>
      <c r="X3" s="25"/>
      <c r="Y3" s="25"/>
      <c r="Z3" s="25"/>
      <c r="AA3" s="25"/>
      <c r="AB3" s="25"/>
      <c r="AC3" s="120" t="s">
        <v>64</v>
      </c>
      <c r="AD3" s="120"/>
      <c r="AE3" s="120"/>
      <c r="AF3" s="120"/>
      <c r="AG3" s="120"/>
      <c r="AH3" s="118">
        <f ca="1">TODAY()</f>
        <v>44460</v>
      </c>
      <c r="AI3" s="119"/>
      <c r="AJ3" s="119"/>
      <c r="AK3" s="119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ht="1.7" customHeight="1" x14ac:dyDescent="0.2">
      <c r="A4" s="1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</row>
    <row r="5" spans="1:115" ht="18" customHeight="1" x14ac:dyDescent="0.2">
      <c r="A5" s="17"/>
      <c r="B5" s="22" t="s">
        <v>1</v>
      </c>
      <c r="C5" s="23"/>
      <c r="D5" s="23"/>
      <c r="E5" s="23"/>
      <c r="F5" s="23"/>
      <c r="G5" s="23"/>
      <c r="H5" s="7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27"/>
      <c r="U5" s="27"/>
      <c r="V5" s="28"/>
      <c r="W5" s="29"/>
      <c r="X5" s="30"/>
      <c r="Y5" s="29"/>
      <c r="Z5" s="29"/>
      <c r="AA5" s="30"/>
      <c r="AB5" s="30"/>
      <c r="AC5" s="29"/>
      <c r="AD5" s="31"/>
      <c r="AE5" s="32"/>
      <c r="AF5" s="32"/>
      <c r="AG5" s="32"/>
      <c r="AH5" s="32"/>
      <c r="AI5" s="32"/>
      <c r="AJ5" s="32"/>
      <c r="AK5" s="32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.7" customHeight="1" x14ac:dyDescent="0.2">
      <c r="A6" s="1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8" customHeight="1" x14ac:dyDescent="0.2">
      <c r="A7" s="17"/>
      <c r="B7" s="22" t="s">
        <v>2</v>
      </c>
      <c r="C7" s="23"/>
      <c r="D7" s="23"/>
      <c r="E7" s="23"/>
      <c r="F7" s="23"/>
      <c r="G7" s="2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33"/>
      <c r="U7" s="33"/>
      <c r="V7" s="34"/>
      <c r="W7" s="34"/>
      <c r="X7" s="34"/>
      <c r="Y7" s="35"/>
      <c r="Z7" s="34"/>
      <c r="AA7" s="36"/>
      <c r="AB7" s="36"/>
      <c r="AC7" s="34"/>
      <c r="AD7" s="37"/>
      <c r="AE7" s="32"/>
      <c r="AF7" s="32"/>
      <c r="AG7" s="32"/>
      <c r="AH7" s="32"/>
      <c r="AI7" s="32"/>
      <c r="AJ7" s="32"/>
      <c r="AK7" s="32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.7" customHeight="1" x14ac:dyDescent="0.2">
      <c r="A8" s="17"/>
      <c r="B8" s="20"/>
      <c r="C8" s="20"/>
      <c r="D8" s="20"/>
      <c r="E8" s="20"/>
      <c r="F8" s="20"/>
      <c r="G8" s="20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2"/>
      <c r="W8" s="32"/>
      <c r="X8" s="32"/>
      <c r="Y8" s="40"/>
      <c r="Z8" s="32"/>
      <c r="AA8" s="32"/>
      <c r="AB8" s="32"/>
      <c r="AC8" s="32"/>
      <c r="AD8" s="41"/>
      <c r="AE8" s="32"/>
      <c r="AF8" s="32"/>
      <c r="AG8" s="32"/>
      <c r="AH8" s="32"/>
      <c r="AI8" s="32"/>
      <c r="AJ8" s="32"/>
      <c r="AK8" s="32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8" customHeight="1" x14ac:dyDescent="0.2">
      <c r="A9" s="17"/>
      <c r="B9" s="22" t="s">
        <v>3</v>
      </c>
      <c r="C9" s="23"/>
      <c r="D9" s="23"/>
      <c r="E9" s="23"/>
      <c r="F9" s="23"/>
      <c r="G9" s="23"/>
      <c r="H9" s="115" t="str">
        <f>IF(ISNUMBER($H$3),"Eintrag nicht notwendig","")</f>
        <v/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33"/>
      <c r="U9" s="33"/>
      <c r="V9" s="34"/>
      <c r="W9" s="34"/>
      <c r="X9" s="34"/>
      <c r="Y9" s="35"/>
      <c r="Z9" s="34"/>
      <c r="AA9" s="36"/>
      <c r="AB9" s="36"/>
      <c r="AC9" s="34"/>
      <c r="AD9" s="37"/>
      <c r="AE9" s="32"/>
      <c r="AF9" s="32"/>
      <c r="AG9" s="32"/>
      <c r="AH9" s="32"/>
      <c r="AI9" s="32"/>
      <c r="AJ9" s="32"/>
      <c r="AK9" s="32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.7" customHeight="1" x14ac:dyDescent="0.2">
      <c r="A10" s="17"/>
      <c r="B10" s="20"/>
      <c r="C10" s="20"/>
      <c r="D10" s="20"/>
      <c r="E10" s="20"/>
      <c r="F10" s="20"/>
      <c r="G10" s="20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2"/>
      <c r="W10" s="32"/>
      <c r="X10" s="32"/>
      <c r="Y10" s="32"/>
      <c r="Z10" s="32"/>
      <c r="AA10" s="32"/>
      <c r="AB10" s="32"/>
      <c r="AC10" s="32"/>
      <c r="AD10" s="41"/>
      <c r="AE10" s="32"/>
      <c r="AF10" s="32"/>
      <c r="AG10" s="32"/>
      <c r="AH10" s="32"/>
      <c r="AI10" s="32"/>
      <c r="AJ10" s="32"/>
      <c r="AK10" s="32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8" customHeight="1" x14ac:dyDescent="0.2">
      <c r="A11" s="17"/>
      <c r="B11" s="22" t="s">
        <v>76</v>
      </c>
      <c r="C11" s="23"/>
      <c r="D11" s="23"/>
      <c r="E11" s="23"/>
      <c r="F11" s="23"/>
      <c r="G11" s="23"/>
      <c r="H11" s="105" t="str">
        <f>IF(ISNUMBER($H$3),"Eintrag nicht notwendig","")</f>
        <v/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27"/>
      <c r="U11" s="27"/>
      <c r="V11" s="29"/>
      <c r="W11" s="29"/>
      <c r="X11" s="29"/>
      <c r="Y11" s="28"/>
      <c r="Z11" s="29"/>
      <c r="AA11" s="30"/>
      <c r="AB11" s="30"/>
      <c r="AC11" s="29"/>
      <c r="AD11" s="31"/>
      <c r="AE11" s="32"/>
      <c r="AF11" s="32"/>
      <c r="AG11" s="32"/>
      <c r="AH11" s="32"/>
      <c r="AI11" s="32"/>
      <c r="AJ11" s="32"/>
      <c r="AK11" s="32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.7" customHeight="1" x14ac:dyDescent="0.2">
      <c r="A12" s="17"/>
      <c r="B12" s="20"/>
      <c r="C12" s="20"/>
      <c r="D12" s="20"/>
      <c r="E12" s="20"/>
      <c r="F12" s="20"/>
      <c r="G12" s="20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2"/>
      <c r="AE12" s="39"/>
      <c r="AF12" s="39"/>
      <c r="AG12" s="39"/>
      <c r="AH12" s="39"/>
      <c r="AI12" s="39"/>
      <c r="AJ12" s="39"/>
      <c r="AK12" s="39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8" customHeight="1" x14ac:dyDescent="0.3">
      <c r="A13" s="17"/>
      <c r="B13" s="22" t="s">
        <v>75</v>
      </c>
      <c r="C13" s="23"/>
      <c r="D13" s="23"/>
      <c r="E13" s="23"/>
      <c r="F13" s="23"/>
      <c r="G13" s="23"/>
      <c r="H13" s="107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43" t="s">
        <v>32</v>
      </c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9"/>
      <c r="AE13" s="20"/>
      <c r="AF13" s="20"/>
      <c r="AG13" s="20"/>
      <c r="AH13" s="20"/>
      <c r="AI13" s="20"/>
      <c r="AJ13" s="20"/>
      <c r="AK13" s="20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6.75" customHeight="1" x14ac:dyDescent="0.2">
      <c r="A14" s="1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8.75" x14ac:dyDescent="0.3">
      <c r="A15" s="17"/>
      <c r="B15" s="19" t="s">
        <v>77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x14ac:dyDescent="0.2">
      <c r="A16" s="1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115" ht="18" customHeight="1" x14ac:dyDescent="0.2">
      <c r="A17" s="17"/>
      <c r="B17" s="121" t="s">
        <v>4</v>
      </c>
      <c r="C17" s="122"/>
      <c r="D17" s="122"/>
      <c r="E17" s="122"/>
      <c r="F17" s="122"/>
      <c r="G17" s="123"/>
      <c r="H17" s="71"/>
      <c r="I17" s="72"/>
      <c r="J17" s="72"/>
      <c r="K17" s="72"/>
      <c r="L17" s="72"/>
      <c r="M17" s="72"/>
      <c r="N17" s="72"/>
      <c r="O17" s="73"/>
      <c r="P17" s="25"/>
      <c r="Q17" s="25"/>
      <c r="R17" s="95" t="s">
        <v>12</v>
      </c>
      <c r="S17" s="96"/>
      <c r="T17" s="96"/>
      <c r="U17" s="96"/>
      <c r="V17" s="96"/>
      <c r="W17" s="97"/>
      <c r="X17" s="71"/>
      <c r="Y17" s="72"/>
      <c r="Z17" s="72"/>
      <c r="AA17" s="72"/>
      <c r="AB17" s="72"/>
      <c r="AC17" s="72"/>
      <c r="AD17" s="72"/>
      <c r="AE17" s="73"/>
      <c r="AF17" s="20"/>
      <c r="AG17" s="20"/>
      <c r="AH17" s="20"/>
      <c r="AI17" s="20"/>
      <c r="AJ17" s="20"/>
      <c r="AK17" s="20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</row>
    <row r="18" spans="1:115" ht="1.7" customHeight="1" x14ac:dyDescent="0.2">
      <c r="A18" s="1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</row>
    <row r="19" spans="1:115" ht="18" customHeight="1" x14ac:dyDescent="0.2">
      <c r="A19" s="17"/>
      <c r="B19" s="121" t="s">
        <v>11</v>
      </c>
      <c r="C19" s="122"/>
      <c r="D19" s="122"/>
      <c r="E19" s="122"/>
      <c r="F19" s="122"/>
      <c r="G19" s="123"/>
      <c r="H19" s="71"/>
      <c r="I19" s="72"/>
      <c r="J19" s="72"/>
      <c r="K19" s="72"/>
      <c r="L19" s="72"/>
      <c r="M19" s="72"/>
      <c r="N19" s="72"/>
      <c r="O19" s="73"/>
      <c r="P19" s="25"/>
      <c r="Q19" s="25"/>
      <c r="R19" s="95" t="s">
        <v>6</v>
      </c>
      <c r="S19" s="96"/>
      <c r="T19" s="96"/>
      <c r="U19" s="96"/>
      <c r="V19" s="96"/>
      <c r="W19" s="97"/>
      <c r="X19" s="71"/>
      <c r="Y19" s="72"/>
      <c r="Z19" s="72"/>
      <c r="AA19" s="72"/>
      <c r="AB19" s="72"/>
      <c r="AC19" s="72"/>
      <c r="AD19" s="72"/>
      <c r="AE19" s="73"/>
      <c r="AF19" s="20"/>
      <c r="AG19" s="20"/>
      <c r="AH19" s="20"/>
      <c r="AI19" s="20"/>
      <c r="AJ19" s="20"/>
      <c r="AK19" s="20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</row>
    <row r="20" spans="1:115" ht="1.7" customHeight="1" x14ac:dyDescent="0.2">
      <c r="A20" s="1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8" customHeight="1" x14ac:dyDescent="0.2">
      <c r="A21" s="17"/>
      <c r="B21" s="121" t="s">
        <v>78</v>
      </c>
      <c r="C21" s="122"/>
      <c r="D21" s="122"/>
      <c r="E21" s="122"/>
      <c r="F21" s="122"/>
      <c r="G21" s="123"/>
      <c r="H21" s="71"/>
      <c r="I21" s="72"/>
      <c r="J21" s="72"/>
      <c r="K21" s="72"/>
      <c r="L21" s="72"/>
      <c r="M21" s="72"/>
      <c r="N21" s="72"/>
      <c r="O21" s="73"/>
      <c r="P21" s="25"/>
      <c r="Q21" s="25"/>
      <c r="R21" s="95" t="s">
        <v>13</v>
      </c>
      <c r="S21" s="96"/>
      <c r="T21" s="96"/>
      <c r="U21" s="96"/>
      <c r="V21" s="96"/>
      <c r="W21" s="97"/>
      <c r="X21" s="71"/>
      <c r="Y21" s="72"/>
      <c r="Z21" s="72"/>
      <c r="AA21" s="72"/>
      <c r="AB21" s="72"/>
      <c r="AC21" s="72"/>
      <c r="AD21" s="72"/>
      <c r="AE21" s="73"/>
      <c r="AF21" s="20"/>
      <c r="AG21" s="20"/>
      <c r="AH21" s="20"/>
      <c r="AI21" s="20"/>
      <c r="AJ21" s="20"/>
      <c r="AK21" s="20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.7" customHeight="1" x14ac:dyDescent="0.2">
      <c r="A22" s="1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115" ht="18" customHeight="1" x14ac:dyDescent="0.2">
      <c r="A23" s="17"/>
      <c r="B23" s="121" t="s">
        <v>5</v>
      </c>
      <c r="C23" s="122"/>
      <c r="D23" s="122"/>
      <c r="E23" s="122"/>
      <c r="F23" s="122"/>
      <c r="G23" s="123"/>
      <c r="H23" s="71"/>
      <c r="I23" s="72"/>
      <c r="J23" s="72"/>
      <c r="K23" s="72"/>
      <c r="L23" s="72"/>
      <c r="M23" s="72"/>
      <c r="N23" s="72"/>
      <c r="O23" s="73"/>
      <c r="P23" s="25"/>
      <c r="Q23" s="25"/>
      <c r="R23" s="95" t="s">
        <v>14</v>
      </c>
      <c r="S23" s="96"/>
      <c r="T23" s="96"/>
      <c r="U23" s="96"/>
      <c r="V23" s="96"/>
      <c r="W23" s="97"/>
      <c r="X23" s="71"/>
      <c r="Y23" s="72"/>
      <c r="Z23" s="72"/>
      <c r="AA23" s="72"/>
      <c r="AB23" s="72"/>
      <c r="AC23" s="72"/>
      <c r="AD23" s="72"/>
      <c r="AE23" s="73"/>
      <c r="AF23" s="20"/>
      <c r="AG23" s="20"/>
      <c r="AH23" s="20"/>
      <c r="AI23" s="20"/>
      <c r="AJ23" s="20"/>
      <c r="AK23" s="20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</row>
    <row r="24" spans="1:115" ht="18" customHeight="1" x14ac:dyDescent="0.2">
      <c r="A24" s="17"/>
      <c r="B24" s="22" t="s">
        <v>103</v>
      </c>
      <c r="C24" s="23"/>
      <c r="D24" s="23"/>
      <c r="E24" s="23"/>
      <c r="F24" s="23"/>
      <c r="G24" s="23"/>
      <c r="H24" s="24"/>
      <c r="I24" s="71"/>
      <c r="J24" s="72"/>
      <c r="K24" s="72"/>
      <c r="L24" s="72"/>
      <c r="M24" s="72"/>
      <c r="N24" s="72"/>
      <c r="O24" s="73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20"/>
      <c r="AE24" s="20"/>
      <c r="AF24" s="20"/>
      <c r="AG24" s="20"/>
      <c r="AH24" s="20"/>
      <c r="AI24" s="20"/>
      <c r="AJ24" s="20"/>
      <c r="AK24" s="20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</row>
    <row r="25" spans="1:115" ht="1.7" customHeight="1" x14ac:dyDescent="0.2">
      <c r="A25" s="1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</row>
    <row r="26" spans="1:115" ht="18" customHeight="1" x14ac:dyDescent="0.2">
      <c r="A26" s="17"/>
      <c r="B26" s="22" t="s">
        <v>93</v>
      </c>
      <c r="C26" s="23"/>
      <c r="D26" s="23"/>
      <c r="E26" s="23"/>
      <c r="F26" s="23"/>
      <c r="G26" s="23"/>
      <c r="H26" s="23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23"/>
      <c r="AE26" s="24"/>
      <c r="AF26" s="20"/>
      <c r="AG26" s="20"/>
      <c r="AH26" s="20"/>
      <c r="AI26" s="20"/>
      <c r="AJ26" s="20"/>
      <c r="AK26" s="20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</row>
    <row r="27" spans="1:115" ht="6.75" customHeight="1" x14ac:dyDescent="0.2">
      <c r="A27" s="1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</row>
    <row r="28" spans="1:115" ht="18.75" x14ac:dyDescent="0.3">
      <c r="A28" s="17"/>
      <c r="B28" s="19" t="s">
        <v>79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</row>
    <row r="29" spans="1:115" x14ac:dyDescent="0.2">
      <c r="A29" s="17"/>
      <c r="B29" s="20"/>
      <c r="C29" s="20"/>
      <c r="D29" s="20"/>
      <c r="E29" s="20"/>
      <c r="F29" s="20"/>
      <c r="G29" s="20"/>
      <c r="H29" s="20"/>
      <c r="I29" s="20"/>
      <c r="J29" s="45"/>
      <c r="K29" s="78" t="s">
        <v>45</v>
      </c>
      <c r="L29" s="78"/>
      <c r="M29" s="78"/>
      <c r="N29" s="78"/>
      <c r="O29" s="78"/>
      <c r="P29" s="77" t="s">
        <v>43</v>
      </c>
      <c r="Q29" s="77"/>
      <c r="R29" s="77"/>
      <c r="S29" s="77"/>
      <c r="T29" s="77"/>
      <c r="U29" s="77"/>
      <c r="V29" s="77"/>
      <c r="W29" s="46"/>
      <c r="X29" s="46"/>
      <c r="Y29" s="87" t="s">
        <v>102</v>
      </c>
      <c r="Z29" s="87"/>
      <c r="AA29" s="87"/>
      <c r="AB29" s="87"/>
      <c r="AC29" s="87"/>
      <c r="AD29" s="54" t="s">
        <v>87</v>
      </c>
      <c r="AE29" s="54"/>
      <c r="AF29" s="54"/>
      <c r="AG29" s="54"/>
      <c r="AH29" s="54"/>
      <c r="AJ29" s="47" t="str">
        <f>IF(I46&lt;&gt;"",1,"")</f>
        <v/>
      </c>
      <c r="AK29" s="48">
        <f>SUM(AD29:AJ29)</f>
        <v>0</v>
      </c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</row>
    <row r="30" spans="1:115" ht="13.5" customHeight="1" x14ac:dyDescent="0.2">
      <c r="A30" s="17"/>
      <c r="B30" s="20" t="s">
        <v>10</v>
      </c>
      <c r="C30" s="20"/>
      <c r="D30" s="20"/>
      <c r="E30" s="20"/>
      <c r="F30" s="20"/>
      <c r="G30" s="20"/>
      <c r="H30" s="49"/>
      <c r="I30" s="50"/>
      <c r="J30" s="51"/>
      <c r="K30" s="80"/>
      <c r="L30" s="80"/>
      <c r="M30" s="52" t="s">
        <v>44</v>
      </c>
      <c r="N30" s="81"/>
      <c r="O30" s="76"/>
      <c r="P30" s="84"/>
      <c r="Q30" s="85"/>
      <c r="R30" s="85"/>
      <c r="S30" s="85"/>
      <c r="T30" s="85"/>
      <c r="U30" s="85"/>
      <c r="V30" s="86"/>
      <c r="W30" s="51"/>
      <c r="X30" s="53"/>
      <c r="Y30" s="88"/>
      <c r="Z30" s="89"/>
      <c r="AA30" s="53" t="s">
        <v>44</v>
      </c>
      <c r="AB30" s="88"/>
      <c r="AC30" s="89"/>
      <c r="AD30" s="50"/>
      <c r="AE30" s="74"/>
      <c r="AF30" s="74"/>
      <c r="AG30" s="74"/>
      <c r="AH30" s="74"/>
      <c r="AI30" s="74"/>
      <c r="AJ30" s="74"/>
      <c r="AK30" s="74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2" customHeight="1" x14ac:dyDescent="0.2">
      <c r="A31" s="17"/>
      <c r="B31" s="20" t="s">
        <v>80</v>
      </c>
      <c r="C31" s="20"/>
      <c r="D31" s="20"/>
      <c r="E31" s="20"/>
      <c r="F31" s="20"/>
      <c r="G31" s="20"/>
      <c r="H31" s="39"/>
      <c r="I31" s="50"/>
      <c r="J31" s="44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44"/>
      <c r="X31" s="44"/>
      <c r="Y31" s="20"/>
      <c r="Z31" s="20"/>
      <c r="AA31" s="20"/>
      <c r="AB31" s="20"/>
      <c r="AC31" s="20"/>
      <c r="AD31" s="44"/>
      <c r="AE31" s="74"/>
      <c r="AF31" s="74"/>
      <c r="AG31" s="74"/>
      <c r="AH31" s="74"/>
      <c r="AI31" s="74"/>
      <c r="AJ31" s="74"/>
      <c r="AK31" s="74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2" customHeight="1" x14ac:dyDescent="0.2">
      <c r="A32" s="17"/>
      <c r="B32" s="20"/>
      <c r="C32" s="20"/>
      <c r="D32" s="20"/>
      <c r="E32" s="20"/>
      <c r="F32" s="20"/>
      <c r="G32" s="20"/>
      <c r="H32" s="39"/>
      <c r="I32" s="20"/>
      <c r="J32" s="44"/>
      <c r="K32" s="78" t="s">
        <v>45</v>
      </c>
      <c r="L32" s="78"/>
      <c r="M32" s="78"/>
      <c r="N32" s="78"/>
      <c r="O32" s="78"/>
      <c r="P32" s="82" t="s">
        <v>43</v>
      </c>
      <c r="Q32" s="82"/>
      <c r="R32" s="82"/>
      <c r="S32" s="82"/>
      <c r="T32" s="82"/>
      <c r="U32" s="82"/>
      <c r="V32" s="82"/>
      <c r="W32" s="44"/>
      <c r="X32" s="44"/>
      <c r="Y32" s="20"/>
      <c r="Z32" s="20"/>
      <c r="AA32" s="20"/>
      <c r="AB32" s="20"/>
      <c r="AC32" s="20"/>
      <c r="AD32" s="44"/>
      <c r="AE32" s="74"/>
      <c r="AF32" s="74"/>
      <c r="AG32" s="74"/>
      <c r="AH32" s="74"/>
      <c r="AI32" s="74"/>
      <c r="AJ32" s="74"/>
      <c r="AK32" s="74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115" ht="13.5" customHeight="1" x14ac:dyDescent="0.2">
      <c r="A33" s="17"/>
      <c r="B33" s="20" t="s">
        <v>38</v>
      </c>
      <c r="C33" s="20"/>
      <c r="D33" s="20"/>
      <c r="E33" s="20"/>
      <c r="F33" s="20"/>
      <c r="G33" s="20"/>
      <c r="H33" s="49"/>
      <c r="I33" s="50"/>
      <c r="J33" s="51"/>
      <c r="K33" s="80"/>
      <c r="L33" s="80"/>
      <c r="M33" s="52" t="s">
        <v>44</v>
      </c>
      <c r="N33" s="81"/>
      <c r="O33" s="75"/>
      <c r="P33" s="83"/>
      <c r="Q33" s="83"/>
      <c r="R33" s="83"/>
      <c r="S33" s="83"/>
      <c r="T33" s="83"/>
      <c r="U33" s="83"/>
      <c r="V33" s="83"/>
      <c r="W33" s="44"/>
      <c r="X33" s="50"/>
      <c r="Y33" s="60" t="s">
        <v>85</v>
      </c>
      <c r="AA33" s="50"/>
      <c r="AB33" s="62" t="s">
        <v>86</v>
      </c>
      <c r="AE33" s="74"/>
      <c r="AF33" s="74"/>
      <c r="AG33" s="74"/>
      <c r="AH33" s="74"/>
      <c r="AI33" s="74"/>
      <c r="AJ33" s="74"/>
      <c r="AK33" s="74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</row>
    <row r="34" spans="1:115" ht="13.5" customHeight="1" x14ac:dyDescent="0.2">
      <c r="A34" s="17"/>
      <c r="B34" s="20"/>
      <c r="C34" s="20"/>
      <c r="D34" s="20"/>
      <c r="E34" s="20"/>
      <c r="F34" s="20"/>
      <c r="G34" s="20"/>
      <c r="H34" s="49"/>
      <c r="I34" s="55"/>
      <c r="J34" s="51"/>
      <c r="K34" s="63"/>
      <c r="L34" s="63"/>
      <c r="M34" s="53"/>
      <c r="N34" s="63"/>
      <c r="O34" s="63"/>
      <c r="P34" s="64"/>
      <c r="Q34" s="64"/>
      <c r="R34" s="64"/>
      <c r="S34" s="64"/>
      <c r="T34" s="64"/>
      <c r="U34" s="64"/>
      <c r="V34" s="64"/>
      <c r="W34" s="44"/>
      <c r="X34" s="51"/>
      <c r="Y34" s="55"/>
      <c r="Z34" s="60"/>
      <c r="AA34" s="20"/>
      <c r="AB34" s="20"/>
      <c r="AC34" s="55"/>
      <c r="AD34" s="62"/>
      <c r="AE34" s="74"/>
      <c r="AF34" s="74"/>
      <c r="AG34" s="74"/>
      <c r="AH34" s="74"/>
      <c r="AI34" s="74"/>
      <c r="AJ34" s="74"/>
      <c r="AK34" s="74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</row>
    <row r="35" spans="1:115" ht="12" customHeight="1" x14ac:dyDescent="0.2">
      <c r="A35" s="17"/>
      <c r="B35" s="20"/>
      <c r="C35" s="20"/>
      <c r="D35" s="20"/>
      <c r="E35" s="20"/>
      <c r="F35" s="20"/>
      <c r="G35" s="20"/>
      <c r="H35" s="39"/>
      <c r="I35" s="20"/>
      <c r="J35" s="44"/>
      <c r="K35" s="78" t="s">
        <v>45</v>
      </c>
      <c r="L35" s="78"/>
      <c r="M35" s="78"/>
      <c r="N35" s="78"/>
      <c r="O35" s="78"/>
      <c r="P35" s="77" t="s">
        <v>43</v>
      </c>
      <c r="Q35" s="77"/>
      <c r="R35" s="77"/>
      <c r="S35" s="77"/>
      <c r="T35" s="77"/>
      <c r="U35" s="77"/>
      <c r="V35" s="77"/>
      <c r="W35" s="46"/>
      <c r="X35" s="46"/>
      <c r="Y35" s="87" t="s">
        <v>101</v>
      </c>
      <c r="Z35" s="87"/>
      <c r="AA35" s="87"/>
      <c r="AB35" s="87"/>
      <c r="AC35" s="87"/>
      <c r="AD35" s="46"/>
      <c r="AE35" s="74"/>
      <c r="AF35" s="74"/>
      <c r="AG35" s="74"/>
      <c r="AH35" s="74"/>
      <c r="AI35" s="74"/>
      <c r="AJ35" s="74"/>
      <c r="AK35" s="74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</row>
    <row r="36" spans="1:115" ht="13.5" customHeight="1" x14ac:dyDescent="0.2">
      <c r="A36" s="17"/>
      <c r="B36" s="20" t="s">
        <v>88</v>
      </c>
      <c r="C36" s="20"/>
      <c r="D36" s="20"/>
      <c r="E36" s="20"/>
      <c r="F36" s="20"/>
      <c r="G36" s="20"/>
      <c r="H36" s="49"/>
      <c r="I36" s="50"/>
      <c r="J36" s="51"/>
      <c r="K36" s="80"/>
      <c r="L36" s="80"/>
      <c r="M36" s="52" t="s">
        <v>44</v>
      </c>
      <c r="N36" s="81"/>
      <c r="O36" s="76"/>
      <c r="P36" s="84"/>
      <c r="Q36" s="85"/>
      <c r="R36" s="85"/>
      <c r="S36" s="85"/>
      <c r="T36" s="85"/>
      <c r="U36" s="85"/>
      <c r="V36" s="86"/>
      <c r="W36" s="51"/>
      <c r="X36" s="53"/>
      <c r="Y36" s="88"/>
      <c r="Z36" s="89"/>
      <c r="AA36" s="53" t="s">
        <v>44</v>
      </c>
      <c r="AB36" s="88"/>
      <c r="AC36" s="89"/>
      <c r="AD36" s="54"/>
      <c r="AE36" s="74"/>
      <c r="AF36" s="74"/>
      <c r="AG36" s="74"/>
      <c r="AH36" s="74"/>
      <c r="AI36" s="74"/>
      <c r="AJ36" s="74"/>
      <c r="AK36" s="74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</row>
    <row r="37" spans="1:115" ht="12" customHeight="1" x14ac:dyDescent="0.2">
      <c r="A37" s="17"/>
      <c r="B37" s="20"/>
      <c r="C37" s="20"/>
      <c r="D37" s="20"/>
      <c r="E37" s="20"/>
      <c r="F37" s="20"/>
      <c r="G37" s="20"/>
      <c r="H37" s="20"/>
      <c r="I37" s="20"/>
      <c r="J37" s="44"/>
      <c r="W37" s="44"/>
      <c r="X37" s="44"/>
      <c r="Y37" s="87"/>
      <c r="Z37" s="87"/>
      <c r="AA37" s="87"/>
      <c r="AB37" s="87"/>
      <c r="AC37" s="87"/>
      <c r="AD37" s="44"/>
      <c r="AE37" s="74"/>
      <c r="AF37" s="74"/>
      <c r="AG37" s="74"/>
      <c r="AH37" s="74"/>
      <c r="AI37" s="74"/>
      <c r="AJ37" s="74"/>
      <c r="AK37" s="74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</row>
    <row r="38" spans="1:115" ht="13.5" customHeight="1" x14ac:dyDescent="0.2">
      <c r="A38" s="17"/>
      <c r="B38" s="20" t="s">
        <v>81</v>
      </c>
      <c r="C38" s="20"/>
      <c r="D38" s="20"/>
      <c r="E38" s="20"/>
      <c r="F38" s="20"/>
      <c r="G38" s="20"/>
      <c r="H38" s="20"/>
      <c r="I38" s="50"/>
      <c r="J38" s="44"/>
      <c r="K38" s="79"/>
      <c r="L38" s="79"/>
      <c r="M38" s="53"/>
      <c r="N38" s="79"/>
      <c r="O38" s="79"/>
      <c r="P38" s="94"/>
      <c r="Q38" s="94"/>
      <c r="R38" s="94"/>
      <c r="S38" s="94"/>
      <c r="T38" s="94"/>
      <c r="U38" s="94"/>
      <c r="V38" s="94"/>
      <c r="W38" s="44"/>
      <c r="X38" s="44"/>
      <c r="Y38" s="90"/>
      <c r="Z38" s="90"/>
      <c r="AA38" s="53"/>
      <c r="AB38" s="90"/>
      <c r="AC38" s="90"/>
      <c r="AD38" s="44"/>
      <c r="AE38" s="44"/>
      <c r="AF38" s="20"/>
      <c r="AG38" s="20"/>
      <c r="AH38" s="20"/>
      <c r="AI38" s="20"/>
      <c r="AJ38" s="20"/>
      <c r="AK38" s="20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</row>
    <row r="39" spans="1:115" ht="12" customHeight="1" x14ac:dyDescent="0.2">
      <c r="A39" s="17"/>
      <c r="B39" s="20"/>
      <c r="C39" s="20"/>
      <c r="D39" s="20"/>
      <c r="E39" s="20"/>
      <c r="F39" s="20"/>
      <c r="G39" s="20"/>
      <c r="H39" s="20"/>
      <c r="I39" s="20"/>
      <c r="J39" s="44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4"/>
      <c r="X39" s="44"/>
      <c r="Y39" s="87"/>
      <c r="Z39" s="87"/>
      <c r="AA39" s="87"/>
      <c r="AB39" s="87"/>
      <c r="AC39" s="87"/>
      <c r="AD39" s="44"/>
      <c r="AE39" s="44"/>
      <c r="AF39" s="87"/>
      <c r="AG39" s="87"/>
      <c r="AH39" s="87"/>
      <c r="AI39" s="87"/>
      <c r="AJ39" s="87"/>
      <c r="AK39" s="20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</row>
    <row r="40" spans="1:115" ht="12" customHeight="1" x14ac:dyDescent="0.2">
      <c r="A40" s="17"/>
      <c r="B40" s="20" t="s">
        <v>82</v>
      </c>
      <c r="C40" s="20"/>
      <c r="D40" s="20"/>
      <c r="E40" s="20"/>
      <c r="F40" s="20"/>
      <c r="G40" s="20"/>
      <c r="H40" s="20"/>
      <c r="I40" s="50"/>
      <c r="J40" s="44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4"/>
      <c r="X40" s="44"/>
      <c r="Y40" s="54"/>
      <c r="Z40" s="54"/>
      <c r="AA40" s="54"/>
      <c r="AB40" s="54"/>
      <c r="AC40" s="54"/>
      <c r="AD40" s="44"/>
      <c r="AE40" s="44"/>
      <c r="AF40" s="54"/>
      <c r="AG40" s="54"/>
      <c r="AH40" s="54"/>
      <c r="AI40" s="54"/>
      <c r="AJ40" s="54"/>
      <c r="AK40" s="20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</row>
    <row r="41" spans="1:115" ht="12" customHeight="1" x14ac:dyDescent="0.2">
      <c r="A41" s="17"/>
      <c r="B41" s="20" t="s">
        <v>83</v>
      </c>
      <c r="C41" s="20"/>
      <c r="D41" s="20"/>
      <c r="E41" s="20"/>
      <c r="F41" s="20"/>
      <c r="G41" s="20"/>
      <c r="H41" s="39"/>
      <c r="I41" s="50"/>
      <c r="J41" s="44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4"/>
      <c r="X41" s="44"/>
      <c r="Y41" s="54"/>
      <c r="Z41" s="54"/>
      <c r="AA41" s="54"/>
      <c r="AB41" s="54"/>
      <c r="AC41" s="54"/>
      <c r="AD41" s="44"/>
      <c r="AE41" s="44"/>
      <c r="AF41" s="54"/>
      <c r="AG41" s="54"/>
      <c r="AH41" s="54"/>
      <c r="AI41" s="54"/>
      <c r="AJ41" s="54"/>
      <c r="AK41" s="20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</row>
    <row r="42" spans="1:115" ht="12" customHeight="1" x14ac:dyDescent="0.2">
      <c r="A42" s="17"/>
      <c r="B42" s="20"/>
      <c r="C42" s="20"/>
      <c r="D42" s="20"/>
      <c r="E42" s="20"/>
      <c r="F42" s="20"/>
      <c r="G42" s="20"/>
      <c r="H42" s="39"/>
      <c r="I42" s="55"/>
      <c r="J42" s="44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4"/>
      <c r="X42" s="44"/>
      <c r="Y42" s="54"/>
      <c r="Z42" s="54"/>
      <c r="AA42" s="54"/>
      <c r="AB42" s="54"/>
      <c r="AC42" s="54"/>
      <c r="AD42" s="44"/>
      <c r="AE42" s="44"/>
      <c r="AF42" s="54"/>
      <c r="AG42" s="54"/>
      <c r="AH42" s="54"/>
      <c r="AI42" s="54"/>
      <c r="AJ42" s="54"/>
      <c r="AK42" s="20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</row>
    <row r="43" spans="1:115" ht="12" customHeight="1" x14ac:dyDescent="0.2">
      <c r="A43" s="17"/>
      <c r="B43" s="20" t="s">
        <v>95</v>
      </c>
      <c r="C43" s="20"/>
      <c r="D43" s="20"/>
      <c r="E43" s="20"/>
      <c r="F43" s="20"/>
      <c r="G43" s="20"/>
      <c r="H43" s="39"/>
      <c r="I43" s="50"/>
      <c r="J43" s="61" t="s">
        <v>96</v>
      </c>
      <c r="M43" s="50"/>
      <c r="N43" s="46" t="s">
        <v>98</v>
      </c>
      <c r="O43" s="46"/>
      <c r="P43" s="67"/>
      <c r="Q43" s="68" t="s">
        <v>99</v>
      </c>
      <c r="R43" s="46"/>
      <c r="S43" s="46"/>
      <c r="T43" s="46" t="s">
        <v>97</v>
      </c>
      <c r="U43" s="46"/>
      <c r="V43" s="46"/>
      <c r="W43" s="61" t="s">
        <v>100</v>
      </c>
      <c r="X43" s="61"/>
      <c r="Y43" s="54"/>
      <c r="Z43" s="54"/>
      <c r="AA43" s="54"/>
      <c r="AB43" s="54"/>
      <c r="AC43" s="54"/>
      <c r="AD43" s="61"/>
      <c r="AE43" s="44"/>
      <c r="AF43" s="54"/>
      <c r="AG43" s="54"/>
      <c r="AH43" s="54"/>
      <c r="AI43" s="54"/>
      <c r="AJ43" s="54"/>
      <c r="AK43" s="20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</row>
    <row r="44" spans="1:115" ht="12" customHeight="1" x14ac:dyDescent="0.2">
      <c r="A44" s="17"/>
      <c r="B44" s="20"/>
      <c r="C44" s="20"/>
      <c r="D44" s="20"/>
      <c r="E44" s="20"/>
      <c r="F44" s="20"/>
      <c r="G44" s="20"/>
      <c r="H44" s="39"/>
      <c r="I44" s="55"/>
      <c r="J44" s="61"/>
      <c r="M44" s="55"/>
      <c r="N44" s="46"/>
      <c r="O44" s="46"/>
      <c r="P44" s="69"/>
      <c r="Q44" s="68"/>
      <c r="R44" s="46"/>
      <c r="S44" s="46"/>
      <c r="T44" s="46"/>
      <c r="U44" s="46"/>
      <c r="V44" s="46"/>
      <c r="W44" s="61"/>
      <c r="X44" s="61"/>
      <c r="Y44" s="54"/>
      <c r="Z44" s="54"/>
      <c r="AA44" s="54"/>
      <c r="AB44" s="54"/>
      <c r="AC44" s="54"/>
      <c r="AD44" s="61"/>
      <c r="AE44" s="44"/>
      <c r="AF44" s="54"/>
      <c r="AG44" s="54"/>
      <c r="AH44" s="54"/>
      <c r="AI44" s="54"/>
      <c r="AJ44" s="54"/>
      <c r="AK44" s="20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</row>
    <row r="45" spans="1:115" ht="12" customHeight="1" x14ac:dyDescent="0.2">
      <c r="A45" s="17"/>
      <c r="B45" s="20"/>
      <c r="C45" s="20"/>
      <c r="D45" s="20"/>
      <c r="E45" s="20"/>
      <c r="F45" s="20"/>
      <c r="G45" s="20"/>
      <c r="H45" s="49"/>
      <c r="I45" s="20"/>
      <c r="J45" s="51"/>
      <c r="K45" s="78" t="s">
        <v>52</v>
      </c>
      <c r="L45" s="78"/>
      <c r="M45" s="78"/>
      <c r="N45" s="78"/>
      <c r="O45" s="78"/>
      <c r="P45" s="77" t="s">
        <v>43</v>
      </c>
      <c r="Q45" s="77"/>
      <c r="R45" s="77"/>
      <c r="S45" s="77"/>
      <c r="T45" s="77"/>
      <c r="U45" s="77"/>
      <c r="V45" s="77"/>
      <c r="W45" s="20"/>
      <c r="X45" s="20"/>
      <c r="Y45" s="56"/>
      <c r="Z45" s="56"/>
      <c r="AA45" s="56"/>
      <c r="AB45" s="56"/>
      <c r="AC45" s="56"/>
      <c r="AD45" s="78"/>
      <c r="AE45" s="78"/>
      <c r="AF45" s="78"/>
      <c r="AG45" s="78"/>
      <c r="AH45" s="78"/>
      <c r="AI45" s="78"/>
      <c r="AJ45" s="20"/>
      <c r="AK45" s="20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</row>
    <row r="46" spans="1:115" ht="13.5" customHeight="1" x14ac:dyDescent="0.2">
      <c r="A46" s="17"/>
      <c r="B46" s="20" t="s">
        <v>40</v>
      </c>
      <c r="C46" s="20"/>
      <c r="D46" s="20"/>
      <c r="E46" s="20"/>
      <c r="F46" s="20"/>
      <c r="G46" s="20"/>
      <c r="H46" s="49"/>
      <c r="I46" s="50"/>
      <c r="J46" s="51"/>
      <c r="K46" s="80"/>
      <c r="L46" s="80"/>
      <c r="M46" s="52" t="s">
        <v>44</v>
      </c>
      <c r="N46" s="75"/>
      <c r="O46" s="76"/>
      <c r="P46" s="91" t="s">
        <v>84</v>
      </c>
      <c r="Q46" s="92"/>
      <c r="R46" s="92"/>
      <c r="S46" s="92"/>
      <c r="T46" s="92"/>
      <c r="U46" s="92"/>
      <c r="V46" s="93"/>
      <c r="W46" s="20"/>
      <c r="X46" s="50"/>
      <c r="Y46" s="79" t="s">
        <v>85</v>
      </c>
      <c r="Z46" s="79"/>
      <c r="AA46" s="50"/>
      <c r="AB46" s="79" t="s">
        <v>86</v>
      </c>
      <c r="AC46" s="79"/>
      <c r="AD46" s="99"/>
      <c r="AE46" s="99"/>
      <c r="AF46" s="99"/>
      <c r="AG46" s="99"/>
      <c r="AH46" s="99"/>
      <c r="AI46" s="99"/>
      <c r="AJ46" s="20"/>
      <c r="AK46" s="20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</row>
    <row r="47" spans="1:115" ht="12.75" customHeight="1" x14ac:dyDescent="0.2">
      <c r="A47" s="17"/>
      <c r="B47" s="20"/>
      <c r="C47" s="20"/>
      <c r="D47" s="20"/>
      <c r="E47" s="20"/>
      <c r="F47" s="20"/>
      <c r="G47" s="20"/>
      <c r="H47" s="49"/>
      <c r="I47" s="20"/>
      <c r="J47" s="51"/>
      <c r="K47" s="117" t="s">
        <v>63</v>
      </c>
      <c r="L47" s="117"/>
      <c r="M47" s="117"/>
      <c r="N47" s="117"/>
      <c r="O47" s="117"/>
      <c r="P47" s="117"/>
      <c r="Q47" s="117"/>
      <c r="R47" s="51"/>
      <c r="S47" s="51"/>
      <c r="T47" s="54"/>
      <c r="U47" s="54"/>
      <c r="V47" s="54"/>
      <c r="W47" s="44"/>
      <c r="X47" s="51"/>
      <c r="Y47" s="51"/>
      <c r="Z47" s="51"/>
      <c r="AA47" s="44"/>
      <c r="AB47" s="51"/>
      <c r="AC47" s="51"/>
      <c r="AD47" s="51"/>
      <c r="AE47" s="20"/>
      <c r="AF47" s="20"/>
      <c r="AG47" s="20"/>
      <c r="AH47" s="20"/>
      <c r="AI47" s="20"/>
      <c r="AJ47" s="20"/>
      <c r="AK47" s="20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</row>
    <row r="48" spans="1:115" ht="12.75" customHeight="1" x14ac:dyDescent="0.2">
      <c r="A48" s="17"/>
      <c r="B48" s="20" t="s">
        <v>41</v>
      </c>
      <c r="C48" s="20"/>
      <c r="D48" s="20"/>
      <c r="E48" s="20"/>
      <c r="F48" s="20"/>
      <c r="G48" s="20"/>
      <c r="H48" s="20"/>
      <c r="I48" s="50"/>
      <c r="J48" s="20"/>
      <c r="K48" s="91"/>
      <c r="L48" s="92"/>
      <c r="M48" s="92"/>
      <c r="N48" s="92"/>
      <c r="O48" s="92"/>
      <c r="P48" s="92"/>
      <c r="Q48" s="93"/>
      <c r="R48" s="51"/>
      <c r="S48" s="50"/>
      <c r="T48" s="60" t="s">
        <v>85</v>
      </c>
      <c r="U48" s="20"/>
      <c r="V48" s="20"/>
      <c r="W48" s="20"/>
      <c r="X48" s="20"/>
      <c r="Y48" s="50"/>
      <c r="Z48" s="60" t="s">
        <v>86</v>
      </c>
      <c r="AA48" s="54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</row>
    <row r="49" spans="1:115" ht="12.75" customHeight="1" x14ac:dyDescent="0.2">
      <c r="A49" s="17"/>
      <c r="B49" s="20"/>
      <c r="C49" s="20"/>
      <c r="D49" s="20"/>
      <c r="E49" s="20"/>
      <c r="F49" s="20"/>
      <c r="G49" s="20"/>
      <c r="H49" s="20"/>
      <c r="I49" s="57"/>
      <c r="J49" s="20"/>
      <c r="K49" s="25"/>
      <c r="L49" s="25"/>
      <c r="M49" s="25"/>
      <c r="N49" s="25"/>
      <c r="O49" s="25"/>
      <c r="P49" s="25"/>
      <c r="Q49" s="25"/>
      <c r="R49" s="51"/>
      <c r="S49" s="51"/>
      <c r="T49" s="20"/>
      <c r="U49" s="20"/>
      <c r="V49" s="51"/>
      <c r="W49" s="54"/>
      <c r="X49" s="54"/>
      <c r="Y49" s="57"/>
      <c r="Z49" s="54"/>
      <c r="AA49" s="54"/>
      <c r="AB49" s="20"/>
      <c r="AC49" s="51"/>
      <c r="AD49" s="51"/>
      <c r="AE49" s="20"/>
      <c r="AF49" s="57"/>
      <c r="AG49" s="20"/>
      <c r="AH49" s="54"/>
      <c r="AI49" s="54"/>
      <c r="AJ49" s="54"/>
      <c r="AK49" s="54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</row>
    <row r="50" spans="1:115" ht="12.75" customHeight="1" x14ac:dyDescent="0.25">
      <c r="A50" s="17"/>
      <c r="B50" s="25" t="s">
        <v>94</v>
      </c>
      <c r="C50" s="20"/>
      <c r="D50" s="20"/>
      <c r="E50" s="54"/>
      <c r="F50" s="54"/>
      <c r="G50" s="20"/>
      <c r="H50" s="54"/>
      <c r="I50" s="50"/>
      <c r="J50" s="20"/>
      <c r="K50" s="25"/>
      <c r="L50" s="25"/>
      <c r="M50" s="25"/>
      <c r="N50" s="25"/>
      <c r="O50" s="25"/>
      <c r="P50" s="25"/>
      <c r="Q50" s="25"/>
      <c r="R50" s="51"/>
      <c r="S50" s="51"/>
      <c r="T50" s="20"/>
      <c r="U50" s="20"/>
      <c r="V50" s="104" t="str">
        <f>IF(I50="","","Bitte Zeichnung beilegen!")</f>
        <v/>
      </c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54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</row>
    <row r="51" spans="1:115" ht="12.75" customHeight="1" x14ac:dyDescent="0.2">
      <c r="A51" s="17"/>
      <c r="B51" s="20"/>
      <c r="C51" s="20"/>
      <c r="D51" s="20"/>
      <c r="E51" s="20"/>
      <c r="F51" s="20"/>
      <c r="G51" s="20"/>
      <c r="H51" s="20"/>
      <c r="I51" s="57"/>
      <c r="J51" s="20"/>
      <c r="L51" s="66"/>
      <c r="M51" s="66" t="s">
        <v>92</v>
      </c>
      <c r="N51" s="66"/>
      <c r="O51" s="25"/>
      <c r="P51" s="25"/>
      <c r="Q51" s="25"/>
      <c r="R51" s="51"/>
      <c r="S51" s="51"/>
      <c r="T51" s="20"/>
      <c r="U51" s="20"/>
      <c r="V51" s="51"/>
      <c r="W51" s="54"/>
      <c r="X51" s="54"/>
      <c r="Y51" s="57"/>
      <c r="Z51" s="54"/>
      <c r="AA51" s="54"/>
      <c r="AB51" s="20"/>
      <c r="AC51" s="51"/>
      <c r="AD51" s="51"/>
      <c r="AE51" s="20"/>
      <c r="AF51" s="57"/>
      <c r="AG51" s="20"/>
      <c r="AH51" s="54"/>
      <c r="AI51" s="54"/>
      <c r="AJ51" s="54"/>
      <c r="AK51" s="54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</row>
    <row r="52" spans="1:115" ht="12.75" customHeight="1" x14ac:dyDescent="0.25">
      <c r="A52" s="17"/>
      <c r="B52" s="25" t="s">
        <v>62</v>
      </c>
      <c r="C52" s="20"/>
      <c r="D52" s="51"/>
      <c r="E52" s="20"/>
      <c r="F52" s="20"/>
      <c r="G52" s="20"/>
      <c r="H52" s="20"/>
      <c r="I52" s="50"/>
      <c r="J52" s="20"/>
      <c r="K52" s="100"/>
      <c r="L52" s="101"/>
      <c r="M52" s="101"/>
      <c r="N52" s="102"/>
      <c r="O52" s="25"/>
      <c r="P52" s="25"/>
      <c r="Q52" s="25"/>
      <c r="R52" s="51"/>
      <c r="S52" s="51"/>
      <c r="T52" s="20"/>
      <c r="U52" s="20"/>
      <c r="V52" s="103" t="str">
        <f>IF(I52="","","Wichtig! Meßstelle angeben!")</f>
        <v/>
      </c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54"/>
      <c r="AK52" s="54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</row>
    <row r="53" spans="1:115" ht="3" customHeight="1" x14ac:dyDescent="0.2">
      <c r="A53" s="17"/>
      <c r="B53" s="20"/>
      <c r="C53" s="20"/>
      <c r="D53" s="20"/>
      <c r="E53" s="20"/>
      <c r="F53" s="20"/>
      <c r="G53" s="20"/>
      <c r="H53" s="49"/>
      <c r="I53" s="20"/>
      <c r="J53" s="51"/>
      <c r="K53" s="51"/>
      <c r="L53" s="51"/>
      <c r="M53" s="54"/>
      <c r="N53" s="54"/>
      <c r="O53" s="54"/>
      <c r="P53" s="44"/>
      <c r="Q53" s="51"/>
      <c r="R53" s="51"/>
      <c r="S53" s="51"/>
      <c r="T53" s="54"/>
      <c r="U53" s="54"/>
      <c r="V53" s="54"/>
      <c r="W53" s="44"/>
      <c r="X53" s="51"/>
      <c r="Y53" s="51"/>
      <c r="Z53" s="51"/>
      <c r="AA53" s="44"/>
      <c r="AB53" s="51"/>
      <c r="AC53" s="51"/>
      <c r="AD53" s="51"/>
      <c r="AE53" s="20"/>
      <c r="AF53" s="20"/>
      <c r="AG53" s="20"/>
      <c r="AH53" s="20"/>
      <c r="AI53" s="20"/>
      <c r="AJ53" s="20"/>
      <c r="AK53" s="20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</row>
    <row r="54" spans="1:115" ht="18" customHeight="1" x14ac:dyDescent="0.2">
      <c r="A54" s="17"/>
      <c r="B54" s="95" t="s">
        <v>89</v>
      </c>
      <c r="C54" s="96"/>
      <c r="D54" s="96"/>
      <c r="E54" s="96"/>
      <c r="F54" s="96"/>
      <c r="G54" s="96"/>
      <c r="H54" s="97"/>
      <c r="I54" s="71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3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</row>
    <row r="55" spans="1:115" ht="3.4" customHeight="1" x14ac:dyDescent="0.2">
      <c r="A55" s="1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</row>
    <row r="56" spans="1:115" ht="18" customHeight="1" x14ac:dyDescent="0.2">
      <c r="A56" s="17"/>
      <c r="B56" s="98" t="s">
        <v>42</v>
      </c>
      <c r="C56" s="98"/>
      <c r="D56" s="98"/>
      <c r="E56" s="98"/>
      <c r="F56" s="98"/>
      <c r="G56" s="98"/>
      <c r="H56" s="98"/>
      <c r="I56" s="98"/>
      <c r="J56" s="98"/>
      <c r="K56" s="98"/>
      <c r="L56" s="71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3"/>
      <c r="AL56" s="4"/>
      <c r="AM56" s="4"/>
      <c r="AN56" s="4"/>
      <c r="AO56" s="4"/>
      <c r="AP56" s="5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18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</row>
    <row r="57" spans="1:115" ht="5.25" customHeight="1" x14ac:dyDescent="0.2">
      <c r="A57" s="1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18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</row>
    <row r="58" spans="1:115" ht="18.75" x14ac:dyDescent="0.3">
      <c r="A58" s="17"/>
      <c r="B58" s="19" t="s">
        <v>90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6" t="s">
        <v>56</v>
      </c>
      <c r="AM58" s="7" t="str">
        <f>IF(Y30="","",Y30)</f>
        <v/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18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</row>
    <row r="59" spans="1:115" ht="1.7" customHeight="1" x14ac:dyDescent="0.3">
      <c r="A59" s="17"/>
      <c r="B59" s="5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6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18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</row>
    <row r="60" spans="1:115" x14ac:dyDescent="0.2">
      <c r="A60" s="17"/>
      <c r="B60" s="20"/>
      <c r="C60" s="20"/>
      <c r="D60" s="20"/>
      <c r="E60" s="20"/>
      <c r="F60" s="20"/>
      <c r="G60" s="20"/>
      <c r="H60" s="20"/>
      <c r="I60" s="45" t="s">
        <v>8</v>
      </c>
      <c r="J60" s="20"/>
      <c r="K60" s="20"/>
      <c r="L60" s="20"/>
      <c r="M60" s="20"/>
      <c r="N60" s="45" t="s">
        <v>9</v>
      </c>
      <c r="O60" s="20"/>
      <c r="P60" s="20"/>
      <c r="Q60" s="20"/>
      <c r="R60" s="20"/>
      <c r="S60" s="45" t="s">
        <v>15</v>
      </c>
      <c r="T60" s="20"/>
      <c r="U60" s="20"/>
      <c r="V60" s="20"/>
      <c r="W60" s="39"/>
      <c r="X60" s="39"/>
      <c r="Y60" s="39"/>
      <c r="Z60" s="54"/>
      <c r="AA60" s="39"/>
      <c r="AB60" s="39"/>
      <c r="AC60" s="39"/>
      <c r="AD60" s="39"/>
      <c r="AE60" s="20"/>
      <c r="AF60" s="20"/>
      <c r="AG60" s="20"/>
      <c r="AH60" s="20"/>
      <c r="AI60" s="20"/>
      <c r="AJ60" s="20"/>
      <c r="AK60" s="20"/>
      <c r="AL60" s="6" t="s">
        <v>57</v>
      </c>
      <c r="AM60" s="8" t="str">
        <f>IF(K30="","",K30)</f>
        <v/>
      </c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18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</row>
    <row r="61" spans="1:115" ht="1.7" customHeight="1" x14ac:dyDescent="0.2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39"/>
      <c r="X61" s="39"/>
      <c r="Y61" s="39"/>
      <c r="Z61" s="39"/>
      <c r="AA61" s="39"/>
      <c r="AB61" s="39"/>
      <c r="AC61" s="39"/>
      <c r="AD61" s="39"/>
      <c r="AE61" s="20"/>
      <c r="AF61" s="20"/>
      <c r="AG61" s="20"/>
      <c r="AH61" s="20"/>
      <c r="AI61" s="20"/>
      <c r="AJ61" s="20"/>
      <c r="AK61" s="20"/>
      <c r="AL61" s="6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18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</row>
    <row r="62" spans="1:115" x14ac:dyDescent="0.2">
      <c r="A62" s="17"/>
      <c r="B62" s="20" t="s">
        <v>7</v>
      </c>
      <c r="C62" s="20"/>
      <c r="D62" s="20"/>
      <c r="E62" s="20"/>
      <c r="F62" s="20"/>
      <c r="G62" s="20"/>
      <c r="H62" s="20"/>
      <c r="I62" s="59"/>
      <c r="J62" s="20"/>
      <c r="K62" s="20"/>
      <c r="L62" s="20"/>
      <c r="M62" s="20"/>
      <c r="N62" s="59"/>
      <c r="O62" s="20"/>
      <c r="P62" s="20"/>
      <c r="Q62" s="20"/>
      <c r="R62" s="20"/>
      <c r="S62" s="59"/>
      <c r="T62" s="20"/>
      <c r="U62" s="20"/>
      <c r="V62" s="20"/>
      <c r="W62" s="39"/>
      <c r="X62" s="65"/>
      <c r="Y62" s="39"/>
      <c r="Z62" s="39"/>
      <c r="AA62" s="39"/>
      <c r="AB62" s="39"/>
      <c r="AC62" s="39"/>
      <c r="AD62" s="39"/>
      <c r="AE62" s="20"/>
      <c r="AF62" s="20"/>
      <c r="AG62" s="20"/>
      <c r="AH62" s="20"/>
      <c r="AI62" s="20"/>
      <c r="AJ62" s="20"/>
      <c r="AK62" s="20"/>
      <c r="AL62" s="6" t="s">
        <v>58</v>
      </c>
      <c r="AM62" s="6" t="str">
        <f>IF(AM60="","",IF(AM60&gt;399,AM60/10,40))</f>
        <v/>
      </c>
      <c r="AN62" s="6" t="s">
        <v>65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18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</row>
    <row r="63" spans="1:115" ht="1.7" customHeight="1" x14ac:dyDescent="0.2">
      <c r="A63" s="1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39"/>
      <c r="X63" s="39"/>
      <c r="Y63" s="39"/>
      <c r="Z63" s="39"/>
      <c r="AA63" s="39"/>
      <c r="AB63" s="39"/>
      <c r="AC63" s="39"/>
      <c r="AD63" s="39"/>
      <c r="AE63" s="20"/>
      <c r="AF63" s="20"/>
      <c r="AG63" s="20"/>
      <c r="AH63" s="20"/>
      <c r="AI63" s="20"/>
      <c r="AJ63" s="20"/>
      <c r="AK63" s="20"/>
      <c r="AL63" s="6"/>
      <c r="AM63" s="6"/>
      <c r="AN63" s="6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18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</row>
    <row r="64" spans="1:115" x14ac:dyDescent="0.2">
      <c r="A64" s="17"/>
      <c r="B64" s="20" t="s">
        <v>16</v>
      </c>
      <c r="C64" s="20"/>
      <c r="D64" s="20"/>
      <c r="E64" s="20"/>
      <c r="F64" s="20"/>
      <c r="G64" s="20"/>
      <c r="H64" s="20"/>
      <c r="I64" s="59"/>
      <c r="J64" s="20"/>
      <c r="K64" s="20"/>
      <c r="L64" s="20"/>
      <c r="M64" s="20"/>
      <c r="N64" s="59"/>
      <c r="O64" s="20"/>
      <c r="P64" s="20"/>
      <c r="Q64" s="20"/>
      <c r="R64" s="20"/>
      <c r="S64" s="59"/>
      <c r="T64" s="20"/>
      <c r="U64" s="20"/>
      <c r="V64" s="20"/>
      <c r="W64" s="39"/>
      <c r="X64" s="65"/>
      <c r="Y64" s="39"/>
      <c r="Z64" s="39"/>
      <c r="AA64" s="39"/>
      <c r="AB64" s="39"/>
      <c r="AC64" s="39"/>
      <c r="AD64" s="39"/>
      <c r="AE64" s="20"/>
      <c r="AF64" s="20"/>
      <c r="AG64" s="20"/>
      <c r="AH64" s="20"/>
      <c r="AI64" s="20"/>
      <c r="AJ64" s="20"/>
      <c r="AK64" s="20"/>
      <c r="AL64" s="6" t="s">
        <v>60</v>
      </c>
      <c r="AM64" s="6" t="str">
        <f>IF(AM58="","",IF(AM58&lt;0.4,2,VLOOKUP(AM58,HEHT,2)))</f>
        <v/>
      </c>
      <c r="AN64" s="6" t="s">
        <v>27</v>
      </c>
      <c r="AO64" s="6" t="s">
        <v>26</v>
      </c>
      <c r="AP64" s="6" t="s">
        <v>25</v>
      </c>
      <c r="AQ64" s="6" t="s">
        <v>24</v>
      </c>
      <c r="AR64" s="6" t="s">
        <v>23</v>
      </c>
      <c r="AS64" s="6" t="s">
        <v>17</v>
      </c>
      <c r="AT64" s="6" t="s">
        <v>22</v>
      </c>
      <c r="AU64" s="6" t="s">
        <v>21</v>
      </c>
      <c r="AV64" s="6" t="s">
        <v>20</v>
      </c>
      <c r="AW64" s="6" t="s">
        <v>19</v>
      </c>
      <c r="AX64" s="6" t="s">
        <v>18</v>
      </c>
      <c r="AY64" s="6" t="s">
        <v>30</v>
      </c>
      <c r="AZ64" s="6" t="s">
        <v>31</v>
      </c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18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</row>
    <row r="65" spans="1:115" ht="6" customHeight="1" x14ac:dyDescent="0.2">
      <c r="A65" s="1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9"/>
      <c r="X65" s="39"/>
      <c r="Y65" s="39"/>
      <c r="Z65" s="39"/>
      <c r="AA65" s="39"/>
      <c r="AB65" s="39"/>
      <c r="AC65" s="39"/>
      <c r="AD65" s="39"/>
      <c r="AE65" s="20"/>
      <c r="AF65" s="20"/>
      <c r="AG65" s="20"/>
      <c r="AH65" s="20"/>
      <c r="AI65" s="20"/>
      <c r="AJ65" s="20"/>
      <c r="AK65" s="20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18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</row>
    <row r="66" spans="1:115" ht="18.75" x14ac:dyDescent="0.3">
      <c r="A66" s="17"/>
      <c r="B66" s="19" t="s">
        <v>91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6" t="s">
        <v>55</v>
      </c>
      <c r="AM66" s="6" t="str">
        <f>IF(AM58="","",IF(AM58&lt;0,"",IF(AM58&gt;4,"",IF(AM58&lt;0.1,2,VLOOKUP(AM58,VEHT,2)))))</f>
        <v/>
      </c>
      <c r="AN66" s="9" t="str">
        <f>IF($AM$68="","",IF($AM$60&lt;90,"",IF(HLOOKUP($AM$68,Vickerswert,12)="","",HLOOKUP($AM$68,Vickerswert,12))))</f>
        <v/>
      </c>
      <c r="AO66" s="9" t="str">
        <f>IF($AM$68="","",IF($AM$60&lt;90,"",IF(HLOOKUP($AM$68,Vickerswert,11)="","",HLOOKUP($AM$68,Vickerswert,11))))</f>
        <v/>
      </c>
      <c r="AP66" s="9" t="str">
        <f>IF($AM$68="","",IF($AM$60&lt;90,"",IF(HLOOKUP($AM$68,Vickerswert,10)="","",HLOOKUP($AM$68,Vickerswert,10))))</f>
        <v/>
      </c>
      <c r="AQ66" s="9" t="str">
        <f>IF($AM$68="","",IF($AM$60&lt;90,"",IF(HLOOKUP($AM$68,Vickerswert,9)="","",HLOOKUP($AM$68,Vickerswert,9))))</f>
        <v/>
      </c>
      <c r="AR66" s="9" t="str">
        <f>IF($AM$68="","",IF($AM$60&lt;90,"",IF(HLOOKUP($AM$68,Vickerswert,8)="","",HLOOKUP($AM$68,Vickerswert,8))))</f>
        <v/>
      </c>
      <c r="AS66" s="9" t="str">
        <f>IF($AM$68="","",IF($AM$60&lt;90,"",IF(HLOOKUP($AM$68,Vickerswert,7)="","",HLOOKUP($AM$68,Vickerswert,7))))</f>
        <v/>
      </c>
      <c r="AT66" s="9" t="str">
        <f>IF($AM$68="","",IF($AM$60&lt;90,"",IF(HLOOKUP($AM$68,Vickerswert,6)="","",HLOOKUP($AM$68,Vickerswert,6))))</f>
        <v/>
      </c>
      <c r="AU66" s="9" t="str">
        <f>IF($AM$68="","",IF($AM$60&lt;90,"",IF(HLOOKUP($AM$68,Vickerswert,5)="","",HLOOKUP($AM$68,Vickerswert,5))))</f>
        <v/>
      </c>
      <c r="AV66" s="9" t="str">
        <f>IF($AM$68="","",IF($AM$60&lt;90,"",IF(HLOOKUP($AM$68,Vickerswert,4)="","",HLOOKUP($AM$68,Vickerswert,4))))</f>
        <v/>
      </c>
      <c r="AW66" s="9" t="str">
        <f>IF($AM$68="","",IF($AM$60&lt;90,"",IF(HLOOKUP($AM$68,Vickerswert,3)="","",HLOOKUP($AM$68,Vickerswert,3))))</f>
        <v/>
      </c>
      <c r="AX66" s="9" t="str">
        <f>IF($AM$68="","",IF($AM$60&lt;90,"",IF(HLOOKUP($AM$68,Vickerswert,2)="","",HLOOKUP($AM$68,Vickerswert,2))))</f>
        <v/>
      </c>
      <c r="AY66" s="10" t="str">
        <f>IF(AM60&lt;70,"",IF(AM60&gt;94,"",IF(HLOOKUP(AM60,Rockwell,AM64)="","",HLOOKUP(AM60,Rockwell,AM64))))</f>
        <v/>
      </c>
      <c r="AZ66" s="10" t="str">
        <f>IF(AM60&lt;40,IF(AM60&gt;24.9,"HRC",""),IF(AM60&gt;70,"",IF(HLOOKUP(AM60,Rockwell,AM64+9)="","",HLOOKUP(AM60,Rockwell,AM64+9))))</f>
        <v/>
      </c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18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</row>
    <row r="67" spans="1:115" ht="1.7" customHeight="1" x14ac:dyDescent="0.2">
      <c r="A67" s="1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18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</row>
    <row r="68" spans="1:115" ht="18" customHeight="1" x14ac:dyDescent="0.2">
      <c r="A68" s="17"/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3"/>
      <c r="AL68" s="6" t="s">
        <v>59</v>
      </c>
      <c r="AM68" s="6" t="str">
        <f>IF(AM62="","",IF(AM66="","",HLOOKUP(AM62,Vickers,AM66)))</f>
        <v/>
      </c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18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</row>
    <row r="69" spans="1:115" hidden="1" x14ac:dyDescent="0.2">
      <c r="AK69" s="6"/>
      <c r="AL69" s="6">
        <v>1</v>
      </c>
      <c r="AM69" s="6" t="s">
        <v>33</v>
      </c>
      <c r="AN69" s="6">
        <v>40</v>
      </c>
      <c r="AO69" s="6">
        <v>41</v>
      </c>
      <c r="AP69" s="6">
        <v>42</v>
      </c>
      <c r="AQ69" s="6">
        <v>43</v>
      </c>
      <c r="AR69" s="6">
        <v>44</v>
      </c>
      <c r="AS69" s="6">
        <v>45</v>
      </c>
      <c r="AT69" s="6">
        <v>46</v>
      </c>
      <c r="AU69" s="6">
        <v>47</v>
      </c>
      <c r="AV69" s="6">
        <v>48</v>
      </c>
      <c r="AW69" s="6">
        <v>49</v>
      </c>
      <c r="AX69" s="6">
        <v>50</v>
      </c>
      <c r="AY69" s="6">
        <v>51</v>
      </c>
      <c r="AZ69" s="6">
        <v>52</v>
      </c>
      <c r="BA69" s="6">
        <v>53</v>
      </c>
      <c r="BB69" s="6">
        <v>54</v>
      </c>
      <c r="BC69" s="6">
        <v>55</v>
      </c>
      <c r="BD69" s="6">
        <v>56</v>
      </c>
      <c r="BE69" s="6">
        <v>57</v>
      </c>
      <c r="BF69" s="6">
        <v>58</v>
      </c>
      <c r="BG69" s="6">
        <v>59</v>
      </c>
      <c r="BH69" s="6">
        <v>60</v>
      </c>
      <c r="BI69" s="6">
        <v>61</v>
      </c>
      <c r="BJ69" s="6">
        <v>62</v>
      </c>
      <c r="BK69" s="6">
        <v>63</v>
      </c>
      <c r="BL69" s="6">
        <v>64</v>
      </c>
      <c r="BM69" s="6">
        <v>65</v>
      </c>
      <c r="BN69" s="6">
        <v>66</v>
      </c>
      <c r="BO69" s="6">
        <v>67</v>
      </c>
      <c r="BP69" s="6">
        <v>68</v>
      </c>
      <c r="BQ69" s="6">
        <v>69</v>
      </c>
      <c r="BR69" s="6">
        <v>70</v>
      </c>
      <c r="BS69" s="6">
        <v>71</v>
      </c>
      <c r="BT69" s="6">
        <v>72</v>
      </c>
      <c r="BU69" s="6">
        <v>73</v>
      </c>
      <c r="BV69" s="6">
        <v>74</v>
      </c>
      <c r="BW69" s="6">
        <v>75</v>
      </c>
      <c r="BX69" s="6">
        <v>76</v>
      </c>
      <c r="BY69" s="6">
        <v>77</v>
      </c>
      <c r="BZ69" s="6">
        <v>78</v>
      </c>
      <c r="CA69" s="6">
        <v>79</v>
      </c>
      <c r="CB69" s="6">
        <v>80</v>
      </c>
      <c r="CC69" s="6">
        <v>81</v>
      </c>
      <c r="CD69" s="6">
        <v>82</v>
      </c>
      <c r="CE69" s="6">
        <v>83</v>
      </c>
      <c r="CF69" s="6">
        <v>84</v>
      </c>
      <c r="CG69" s="6">
        <v>85</v>
      </c>
      <c r="CH69" s="6">
        <v>86</v>
      </c>
      <c r="CI69" s="6">
        <v>87</v>
      </c>
      <c r="CJ69" s="6">
        <v>88</v>
      </c>
      <c r="CK69" s="6">
        <v>89</v>
      </c>
      <c r="CL69" s="6">
        <v>90</v>
      </c>
      <c r="CM69" s="6">
        <v>91</v>
      </c>
      <c r="CN69" s="6">
        <v>92</v>
      </c>
      <c r="CO69" s="6">
        <v>93</v>
      </c>
      <c r="CP69" s="6">
        <v>94</v>
      </c>
      <c r="CQ69" s="6">
        <v>95</v>
      </c>
      <c r="CR69" s="6">
        <v>96</v>
      </c>
      <c r="CS69" s="6">
        <v>97</v>
      </c>
      <c r="CT69" s="6">
        <v>98</v>
      </c>
      <c r="CU69" s="6">
        <v>99</v>
      </c>
      <c r="CV69" s="6">
        <v>100</v>
      </c>
      <c r="CW69" s="4"/>
      <c r="CX69" s="18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</row>
    <row r="70" spans="1:115" hidden="1" x14ac:dyDescent="0.2">
      <c r="AK70" s="15" t="s">
        <v>61</v>
      </c>
      <c r="AL70" s="6">
        <v>2</v>
      </c>
      <c r="AM70" s="11" t="s">
        <v>61</v>
      </c>
      <c r="AN70" s="4" t="s">
        <v>67</v>
      </c>
      <c r="AO70" s="4" t="s">
        <v>67</v>
      </c>
      <c r="AP70" s="4" t="s">
        <v>67</v>
      </c>
      <c r="AQ70" s="4" t="s">
        <v>67</v>
      </c>
      <c r="AR70" s="4" t="s">
        <v>67</v>
      </c>
      <c r="AS70" s="4" t="s">
        <v>67</v>
      </c>
      <c r="AT70" s="4" t="s">
        <v>67</v>
      </c>
      <c r="AU70" s="4" t="s">
        <v>67</v>
      </c>
      <c r="AV70" s="4" t="s">
        <v>67</v>
      </c>
      <c r="AW70" s="4" t="s">
        <v>67</v>
      </c>
      <c r="AX70" s="4" t="s">
        <v>67</v>
      </c>
      <c r="AY70" s="4" t="s">
        <v>67</v>
      </c>
      <c r="AZ70" s="4" t="s">
        <v>67</v>
      </c>
      <c r="BA70" s="4" t="s">
        <v>67</v>
      </c>
      <c r="BB70" s="4" t="s">
        <v>67</v>
      </c>
      <c r="BC70" s="4" t="s">
        <v>67</v>
      </c>
      <c r="BD70" s="4" t="s">
        <v>67</v>
      </c>
      <c r="BE70" s="4" t="s">
        <v>67</v>
      </c>
      <c r="BF70" s="4" t="s">
        <v>67</v>
      </c>
      <c r="BG70" s="4" t="s">
        <v>67</v>
      </c>
      <c r="BH70" s="4" t="s">
        <v>67</v>
      </c>
      <c r="BI70" s="4" t="s">
        <v>67</v>
      </c>
      <c r="BJ70" s="4" t="s">
        <v>67</v>
      </c>
      <c r="BK70" s="4" t="s">
        <v>67</v>
      </c>
      <c r="BL70" s="4" t="s">
        <v>67</v>
      </c>
      <c r="BM70" s="4" t="s">
        <v>67</v>
      </c>
      <c r="BN70" s="4" t="s">
        <v>67</v>
      </c>
      <c r="BO70" s="4" t="s">
        <v>67</v>
      </c>
      <c r="BP70" s="4" t="s">
        <v>67</v>
      </c>
      <c r="BQ70" s="4" t="s">
        <v>67</v>
      </c>
      <c r="BR70" s="4" t="s">
        <v>67</v>
      </c>
      <c r="BS70" s="4" t="s">
        <v>67</v>
      </c>
      <c r="BT70" s="4" t="s">
        <v>67</v>
      </c>
      <c r="BU70" s="4" t="s">
        <v>67</v>
      </c>
      <c r="BV70" s="4" t="s">
        <v>67</v>
      </c>
      <c r="BW70" s="4" t="s">
        <v>67</v>
      </c>
      <c r="BX70" s="4" t="s">
        <v>67</v>
      </c>
      <c r="BY70" s="4" t="s">
        <v>67</v>
      </c>
      <c r="BZ70" s="4" t="s">
        <v>67</v>
      </c>
      <c r="CA70" s="4" t="s">
        <v>67</v>
      </c>
      <c r="CB70" s="4" t="s">
        <v>67</v>
      </c>
      <c r="CC70" s="4" t="s">
        <v>67</v>
      </c>
      <c r="CD70" s="4" t="s">
        <v>67</v>
      </c>
      <c r="CE70" s="4" t="s">
        <v>67</v>
      </c>
      <c r="CF70" s="4" t="s">
        <v>67</v>
      </c>
      <c r="CG70" s="4" t="s">
        <v>67</v>
      </c>
      <c r="CH70" s="4" t="s">
        <v>67</v>
      </c>
      <c r="CI70" s="4" t="s">
        <v>67</v>
      </c>
      <c r="CJ70" s="4" t="s">
        <v>67</v>
      </c>
      <c r="CK70" s="4" t="s">
        <v>67</v>
      </c>
      <c r="CL70" s="4" t="s">
        <v>67</v>
      </c>
      <c r="CM70" s="4" t="s">
        <v>67</v>
      </c>
      <c r="CN70" s="4" t="s">
        <v>67</v>
      </c>
      <c r="CO70" s="4" t="s">
        <v>67</v>
      </c>
      <c r="CP70" s="4" t="s">
        <v>67</v>
      </c>
      <c r="CQ70" s="4" t="s">
        <v>67</v>
      </c>
      <c r="CR70" s="4" t="s">
        <v>67</v>
      </c>
      <c r="CS70" s="4" t="s">
        <v>67</v>
      </c>
      <c r="CT70" s="4" t="s">
        <v>67</v>
      </c>
      <c r="CU70" s="4" t="s">
        <v>67</v>
      </c>
      <c r="CV70" s="4" t="s">
        <v>67</v>
      </c>
      <c r="CW70" s="4"/>
      <c r="CX70" s="18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</row>
    <row r="71" spans="1:115" hidden="1" x14ac:dyDescent="0.2">
      <c r="AB71" s="1"/>
      <c r="AK71" s="16">
        <v>0.4</v>
      </c>
      <c r="AL71" s="6">
        <v>3</v>
      </c>
      <c r="AM71" s="6">
        <v>0.4</v>
      </c>
      <c r="AN71" s="4" t="s">
        <v>67</v>
      </c>
      <c r="AO71" s="4" t="s">
        <v>67</v>
      </c>
      <c r="AP71" s="4" t="s">
        <v>67</v>
      </c>
      <c r="AQ71" s="4" t="s">
        <v>67</v>
      </c>
      <c r="AR71" s="4" t="s">
        <v>67</v>
      </c>
      <c r="AS71" s="4" t="s">
        <v>67</v>
      </c>
      <c r="AT71" s="4" t="s">
        <v>67</v>
      </c>
      <c r="AU71" s="4" t="s">
        <v>67</v>
      </c>
      <c r="AV71" s="4" t="s">
        <v>67</v>
      </c>
      <c r="AW71" s="4" t="s">
        <v>67</v>
      </c>
      <c r="AX71" s="4" t="s">
        <v>67</v>
      </c>
      <c r="AY71" s="4" t="s">
        <v>67</v>
      </c>
      <c r="AZ71" s="4" t="s">
        <v>67</v>
      </c>
      <c r="BA71" s="4" t="s">
        <v>67</v>
      </c>
      <c r="BB71" s="4" t="s">
        <v>67</v>
      </c>
      <c r="BC71" s="4" t="s">
        <v>67</v>
      </c>
      <c r="BD71" s="4" t="s">
        <v>67</v>
      </c>
      <c r="BE71" s="4" t="s">
        <v>67</v>
      </c>
      <c r="BF71" s="4" t="s">
        <v>67</v>
      </c>
      <c r="BG71" s="4" t="s">
        <v>67</v>
      </c>
      <c r="BH71" s="4" t="s">
        <v>67</v>
      </c>
      <c r="BI71" s="4" t="s">
        <v>67</v>
      </c>
      <c r="BJ71" s="4" t="s">
        <v>67</v>
      </c>
      <c r="BK71" s="4" t="s">
        <v>67</v>
      </c>
      <c r="BL71" s="4" t="s">
        <v>67</v>
      </c>
      <c r="BM71" s="4" t="s">
        <v>67</v>
      </c>
      <c r="BN71" s="4" t="s">
        <v>67</v>
      </c>
      <c r="BO71" s="4" t="s">
        <v>67</v>
      </c>
      <c r="BP71" s="4" t="s">
        <v>67</v>
      </c>
      <c r="BQ71" s="4" t="s">
        <v>67</v>
      </c>
      <c r="BR71" s="4" t="s">
        <v>67</v>
      </c>
      <c r="BS71" s="4" t="s">
        <v>67</v>
      </c>
      <c r="BT71" s="4" t="s">
        <v>67</v>
      </c>
      <c r="BU71" s="4" t="s">
        <v>67</v>
      </c>
      <c r="BV71" s="4" t="s">
        <v>67</v>
      </c>
      <c r="BW71" s="4" t="s">
        <v>67</v>
      </c>
      <c r="BX71" s="4" t="s">
        <v>67</v>
      </c>
      <c r="BY71" s="4" t="s">
        <v>67</v>
      </c>
      <c r="BZ71" s="4" t="s">
        <v>67</v>
      </c>
      <c r="CA71" s="4" t="s">
        <v>67</v>
      </c>
      <c r="CB71" s="4" t="s">
        <v>67</v>
      </c>
      <c r="CC71" s="4" t="s">
        <v>30</v>
      </c>
      <c r="CD71" s="4" t="s">
        <v>30</v>
      </c>
      <c r="CE71" s="4" t="s">
        <v>30</v>
      </c>
      <c r="CF71" s="4" t="s">
        <v>30</v>
      </c>
      <c r="CG71" s="4" t="s">
        <v>30</v>
      </c>
      <c r="CH71" s="4" t="s">
        <v>30</v>
      </c>
      <c r="CI71" s="4" t="s">
        <v>30</v>
      </c>
      <c r="CJ71" s="4" t="s">
        <v>30</v>
      </c>
      <c r="CK71" s="4" t="s">
        <v>30</v>
      </c>
      <c r="CL71" s="4" t="s">
        <v>30</v>
      </c>
      <c r="CM71" s="4" t="s">
        <v>30</v>
      </c>
      <c r="CN71" s="4" t="s">
        <v>30</v>
      </c>
      <c r="CO71" s="4" t="s">
        <v>30</v>
      </c>
      <c r="CP71" s="4" t="s">
        <v>30</v>
      </c>
      <c r="CQ71" s="4" t="s">
        <v>30</v>
      </c>
      <c r="CR71" s="4" t="s">
        <v>30</v>
      </c>
      <c r="CS71" s="4" t="s">
        <v>30</v>
      </c>
      <c r="CT71" s="4" t="s">
        <v>30</v>
      </c>
      <c r="CU71" s="4" t="s">
        <v>30</v>
      </c>
      <c r="CV71" s="4" t="s">
        <v>30</v>
      </c>
      <c r="CW71" s="4"/>
      <c r="CX71" s="18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</row>
    <row r="72" spans="1:115" hidden="1" x14ac:dyDescent="0.2">
      <c r="AK72" s="16">
        <v>0.5</v>
      </c>
      <c r="AL72" s="6">
        <v>4</v>
      </c>
      <c r="AM72" s="6">
        <v>0.5</v>
      </c>
      <c r="AN72" s="4" t="s">
        <v>67</v>
      </c>
      <c r="AO72" s="4" t="s">
        <v>67</v>
      </c>
      <c r="AP72" s="4" t="s">
        <v>67</v>
      </c>
      <c r="AQ72" s="4" t="s">
        <v>67</v>
      </c>
      <c r="AR72" s="4" t="s">
        <v>67</v>
      </c>
      <c r="AS72" s="4" t="s">
        <v>67</v>
      </c>
      <c r="AT72" s="4" t="s">
        <v>67</v>
      </c>
      <c r="AU72" s="4" t="s">
        <v>67</v>
      </c>
      <c r="AV72" s="4" t="s">
        <v>67</v>
      </c>
      <c r="AW72" s="4" t="s">
        <v>67</v>
      </c>
      <c r="AX72" s="4" t="s">
        <v>67</v>
      </c>
      <c r="AY72" s="4" t="s">
        <v>67</v>
      </c>
      <c r="AZ72" s="4" t="s">
        <v>67</v>
      </c>
      <c r="BA72" s="4" t="s">
        <v>67</v>
      </c>
      <c r="BB72" s="4" t="s">
        <v>67</v>
      </c>
      <c r="BC72" s="4" t="s">
        <v>67</v>
      </c>
      <c r="BD72" s="4" t="s">
        <v>67</v>
      </c>
      <c r="BE72" s="4" t="s">
        <v>67</v>
      </c>
      <c r="BF72" s="4" t="s">
        <v>67</v>
      </c>
      <c r="BG72" s="4" t="s">
        <v>67</v>
      </c>
      <c r="BH72" s="4" t="s">
        <v>67</v>
      </c>
      <c r="BI72" s="4" t="s">
        <v>67</v>
      </c>
      <c r="BJ72" s="4" t="s">
        <v>67</v>
      </c>
      <c r="BK72" s="4" t="s">
        <v>67</v>
      </c>
      <c r="BL72" s="4" t="s">
        <v>67</v>
      </c>
      <c r="BM72" s="4" t="s">
        <v>67</v>
      </c>
      <c r="BN72" s="4" t="s">
        <v>67</v>
      </c>
      <c r="BO72" s="4" t="s">
        <v>67</v>
      </c>
      <c r="BP72" s="4" t="s">
        <v>67</v>
      </c>
      <c r="BQ72" s="4" t="s">
        <v>67</v>
      </c>
      <c r="BR72" s="4" t="s">
        <v>67</v>
      </c>
      <c r="BS72" s="4" t="s">
        <v>67</v>
      </c>
      <c r="BT72" s="4" t="s">
        <v>67</v>
      </c>
      <c r="BU72" s="4" t="s">
        <v>67</v>
      </c>
      <c r="BV72" s="4" t="s">
        <v>67</v>
      </c>
      <c r="BW72" s="4" t="s">
        <v>67</v>
      </c>
      <c r="BX72" s="4" t="s">
        <v>30</v>
      </c>
      <c r="BY72" s="4" t="s">
        <v>30</v>
      </c>
      <c r="BZ72" s="4" t="s">
        <v>30</v>
      </c>
      <c r="CA72" s="4" t="s">
        <v>30</v>
      </c>
      <c r="CB72" s="4" t="s">
        <v>30</v>
      </c>
      <c r="CC72" s="4" t="s">
        <v>30</v>
      </c>
      <c r="CD72" s="4" t="s">
        <v>30</v>
      </c>
      <c r="CE72" s="4" t="s">
        <v>30</v>
      </c>
      <c r="CF72" s="4" t="s">
        <v>30</v>
      </c>
      <c r="CG72" s="4" t="s">
        <v>30</v>
      </c>
      <c r="CH72" s="4" t="s">
        <v>30</v>
      </c>
      <c r="CI72" s="4" t="s">
        <v>30</v>
      </c>
      <c r="CJ72" s="4" t="s">
        <v>30</v>
      </c>
      <c r="CK72" s="4" t="s">
        <v>30</v>
      </c>
      <c r="CL72" s="4" t="s">
        <v>30</v>
      </c>
      <c r="CM72" s="4" t="s">
        <v>30</v>
      </c>
      <c r="CN72" s="4" t="s">
        <v>30</v>
      </c>
      <c r="CO72" s="4" t="s">
        <v>30</v>
      </c>
      <c r="CP72" s="4" t="s">
        <v>30</v>
      </c>
      <c r="CQ72" s="4" t="s">
        <v>30</v>
      </c>
      <c r="CR72" s="4" t="s">
        <v>30</v>
      </c>
      <c r="CS72" s="4" t="s">
        <v>30</v>
      </c>
      <c r="CT72" s="4" t="s">
        <v>30</v>
      </c>
      <c r="CU72" s="4" t="s">
        <v>30</v>
      </c>
      <c r="CV72" s="4" t="s">
        <v>30</v>
      </c>
      <c r="CW72" s="4"/>
      <c r="CX72" s="18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</row>
    <row r="73" spans="1:115" hidden="1" x14ac:dyDescent="0.2">
      <c r="AK73" s="16">
        <v>0.6</v>
      </c>
      <c r="AL73" s="6">
        <v>5</v>
      </c>
      <c r="AM73" s="6">
        <v>0.6</v>
      </c>
      <c r="AN73" s="4" t="s">
        <v>67</v>
      </c>
      <c r="AO73" s="4" t="s">
        <v>67</v>
      </c>
      <c r="AP73" s="4" t="s">
        <v>67</v>
      </c>
      <c r="AQ73" s="4" t="s">
        <v>67</v>
      </c>
      <c r="AR73" s="4" t="s">
        <v>67</v>
      </c>
      <c r="AS73" s="4" t="s">
        <v>67</v>
      </c>
      <c r="AT73" s="4" t="s">
        <v>67</v>
      </c>
      <c r="AU73" s="4" t="s">
        <v>67</v>
      </c>
      <c r="AV73" s="4" t="s">
        <v>67</v>
      </c>
      <c r="AW73" s="4" t="s">
        <v>67</v>
      </c>
      <c r="AX73" s="4" t="s">
        <v>67</v>
      </c>
      <c r="AY73" s="4" t="s">
        <v>67</v>
      </c>
      <c r="AZ73" s="4" t="s">
        <v>67</v>
      </c>
      <c r="BA73" s="4" t="s">
        <v>67</v>
      </c>
      <c r="BB73" s="4" t="s">
        <v>67</v>
      </c>
      <c r="BC73" s="4" t="s">
        <v>67</v>
      </c>
      <c r="BD73" s="4" t="s">
        <v>67</v>
      </c>
      <c r="BE73" s="4" t="s">
        <v>67</v>
      </c>
      <c r="BF73" s="4" t="s">
        <v>67</v>
      </c>
      <c r="BG73" s="4" t="s">
        <v>67</v>
      </c>
      <c r="BH73" s="4" t="s">
        <v>67</v>
      </c>
      <c r="BI73" s="4" t="s">
        <v>67</v>
      </c>
      <c r="BJ73" s="4" t="s">
        <v>67</v>
      </c>
      <c r="BK73" s="4" t="s">
        <v>67</v>
      </c>
      <c r="BL73" s="4" t="s">
        <v>67</v>
      </c>
      <c r="BM73" s="4" t="s">
        <v>67</v>
      </c>
      <c r="BN73" s="4" t="s">
        <v>67</v>
      </c>
      <c r="BO73" s="4" t="s">
        <v>67</v>
      </c>
      <c r="BP73" s="4" t="s">
        <v>67</v>
      </c>
      <c r="BQ73" s="4" t="s">
        <v>67</v>
      </c>
      <c r="BR73" s="4" t="s">
        <v>30</v>
      </c>
      <c r="BS73" s="4" t="s">
        <v>30</v>
      </c>
      <c r="BT73" s="4" t="s">
        <v>30</v>
      </c>
      <c r="BU73" s="4" t="s">
        <v>30</v>
      </c>
      <c r="BV73" s="4" t="s">
        <v>30</v>
      </c>
      <c r="BW73" s="4" t="s">
        <v>30</v>
      </c>
      <c r="BX73" s="4" t="s">
        <v>30</v>
      </c>
      <c r="BY73" s="4" t="s">
        <v>30</v>
      </c>
      <c r="BZ73" s="4" t="s">
        <v>30</v>
      </c>
      <c r="CA73" s="4" t="s">
        <v>30</v>
      </c>
      <c r="CB73" s="4" t="s">
        <v>30</v>
      </c>
      <c r="CC73" s="4" t="s">
        <v>30</v>
      </c>
      <c r="CD73" s="4" t="s">
        <v>30</v>
      </c>
      <c r="CE73" s="4" t="s">
        <v>30</v>
      </c>
      <c r="CF73" s="4" t="s">
        <v>30</v>
      </c>
      <c r="CG73" s="4" t="s">
        <v>30</v>
      </c>
      <c r="CH73" s="4" t="s">
        <v>30</v>
      </c>
      <c r="CI73" s="4" t="s">
        <v>30</v>
      </c>
      <c r="CJ73" s="4" t="s">
        <v>30</v>
      </c>
      <c r="CK73" s="4" t="s">
        <v>30</v>
      </c>
      <c r="CL73" s="4" t="s">
        <v>30</v>
      </c>
      <c r="CM73" s="4" t="s">
        <v>30</v>
      </c>
      <c r="CN73" s="4" t="s">
        <v>30</v>
      </c>
      <c r="CO73" s="4" t="s">
        <v>30</v>
      </c>
      <c r="CP73" s="4" t="s">
        <v>30</v>
      </c>
      <c r="CQ73" s="4" t="s">
        <v>30</v>
      </c>
      <c r="CR73" s="4" t="s">
        <v>30</v>
      </c>
      <c r="CS73" s="4" t="s">
        <v>30</v>
      </c>
      <c r="CT73" s="4" t="s">
        <v>30</v>
      </c>
      <c r="CU73" s="4" t="s">
        <v>30</v>
      </c>
      <c r="CV73" s="4" t="s">
        <v>30</v>
      </c>
      <c r="CW73" s="4"/>
      <c r="CX73" s="18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</row>
    <row r="74" spans="1:115" hidden="1" x14ac:dyDescent="0.2">
      <c r="AK74" s="16">
        <v>0.8</v>
      </c>
      <c r="AL74" s="6">
        <v>6</v>
      </c>
      <c r="AM74" s="6">
        <v>0.8</v>
      </c>
      <c r="AN74" s="4" t="s">
        <v>67</v>
      </c>
      <c r="AO74" s="4" t="s">
        <v>67</v>
      </c>
      <c r="AP74" s="4" t="s">
        <v>67</v>
      </c>
      <c r="AQ74" s="4" t="s">
        <v>67</v>
      </c>
      <c r="AR74" s="4" t="s">
        <v>67</v>
      </c>
      <c r="AS74" s="4" t="s">
        <v>67</v>
      </c>
      <c r="AT74" s="4" t="s">
        <v>67</v>
      </c>
      <c r="AU74" s="4" t="s">
        <v>67</v>
      </c>
      <c r="AV74" s="4" t="s">
        <v>67</v>
      </c>
      <c r="AW74" s="4" t="s">
        <v>67</v>
      </c>
      <c r="AX74" s="4" t="s">
        <v>67</v>
      </c>
      <c r="AY74" s="4" t="s">
        <v>67</v>
      </c>
      <c r="AZ74" s="4" t="s">
        <v>67</v>
      </c>
      <c r="BA74" s="4" t="s">
        <v>67</v>
      </c>
      <c r="BB74" s="4" t="s">
        <v>67</v>
      </c>
      <c r="BC74" s="4" t="s">
        <v>67</v>
      </c>
      <c r="BD74" s="4" t="s">
        <v>67</v>
      </c>
      <c r="BE74" s="4" t="s">
        <v>67</v>
      </c>
      <c r="BF74" s="4" t="s">
        <v>67</v>
      </c>
      <c r="BG74" s="4" t="s">
        <v>67</v>
      </c>
      <c r="BH74" s="4" t="s">
        <v>67</v>
      </c>
      <c r="BI74" s="4" t="s">
        <v>67</v>
      </c>
      <c r="BJ74" s="4" t="s">
        <v>67</v>
      </c>
      <c r="BK74" s="4" t="s">
        <v>67</v>
      </c>
      <c r="BL74" s="4" t="s">
        <v>67</v>
      </c>
      <c r="BM74" s="4" t="s">
        <v>67</v>
      </c>
      <c r="BN74" s="4" t="s">
        <v>67</v>
      </c>
      <c r="BO74" s="4" t="s">
        <v>67</v>
      </c>
      <c r="BP74" s="4" t="s">
        <v>67</v>
      </c>
      <c r="BQ74" s="4" t="s">
        <v>67</v>
      </c>
      <c r="BR74" s="4" t="s">
        <v>30</v>
      </c>
      <c r="BS74" s="4" t="s">
        <v>30</v>
      </c>
      <c r="BT74" s="4" t="s">
        <v>30</v>
      </c>
      <c r="BU74" s="4" t="s">
        <v>30</v>
      </c>
      <c r="BV74" s="4" t="s">
        <v>30</v>
      </c>
      <c r="BW74" s="4" t="s">
        <v>30</v>
      </c>
      <c r="BX74" s="4" t="s">
        <v>30</v>
      </c>
      <c r="BY74" s="4" t="s">
        <v>30</v>
      </c>
      <c r="BZ74" s="4" t="s">
        <v>30</v>
      </c>
      <c r="CA74" s="4" t="s">
        <v>30</v>
      </c>
      <c r="CB74" s="4" t="s">
        <v>30</v>
      </c>
      <c r="CC74" s="4" t="s">
        <v>30</v>
      </c>
      <c r="CD74" s="4" t="s">
        <v>30</v>
      </c>
      <c r="CE74" s="4" t="s">
        <v>30</v>
      </c>
      <c r="CF74" s="4" t="s">
        <v>30</v>
      </c>
      <c r="CG74" s="4" t="s">
        <v>30</v>
      </c>
      <c r="CH74" s="4" t="s">
        <v>30</v>
      </c>
      <c r="CI74" s="4" t="s">
        <v>30</v>
      </c>
      <c r="CJ74" s="4" t="s">
        <v>30</v>
      </c>
      <c r="CK74" s="4" t="s">
        <v>30</v>
      </c>
      <c r="CL74" s="4" t="s">
        <v>30</v>
      </c>
      <c r="CM74" s="4" t="s">
        <v>30</v>
      </c>
      <c r="CN74" s="4" t="s">
        <v>30</v>
      </c>
      <c r="CO74" s="4" t="s">
        <v>30</v>
      </c>
      <c r="CP74" s="4" t="s">
        <v>30</v>
      </c>
      <c r="CQ74" s="4" t="s">
        <v>30</v>
      </c>
      <c r="CR74" s="4" t="s">
        <v>30</v>
      </c>
      <c r="CS74" s="4" t="s">
        <v>30</v>
      </c>
      <c r="CT74" s="4" t="s">
        <v>30</v>
      </c>
      <c r="CU74" s="4" t="s">
        <v>30</v>
      </c>
      <c r="CV74" s="4" t="s">
        <v>30</v>
      </c>
      <c r="CW74" s="4"/>
      <c r="CX74" s="18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1:115" hidden="1" x14ac:dyDescent="0.2">
      <c r="AK75" s="16">
        <v>0.9</v>
      </c>
      <c r="AL75" s="6">
        <v>7</v>
      </c>
      <c r="AM75" s="6">
        <v>0.9</v>
      </c>
      <c r="AN75" s="4" t="s">
        <v>67</v>
      </c>
      <c r="AO75" s="4" t="s">
        <v>67</v>
      </c>
      <c r="AP75" s="4" t="s">
        <v>67</v>
      </c>
      <c r="AQ75" s="4" t="s">
        <v>67</v>
      </c>
      <c r="AR75" s="4" t="s">
        <v>67</v>
      </c>
      <c r="AS75" s="4" t="s">
        <v>67</v>
      </c>
      <c r="AT75" s="4" t="s">
        <v>67</v>
      </c>
      <c r="AU75" s="4" t="s">
        <v>67</v>
      </c>
      <c r="AV75" s="4" t="s">
        <v>67</v>
      </c>
      <c r="AW75" s="4" t="s">
        <v>67</v>
      </c>
      <c r="AX75" s="4" t="s">
        <v>67</v>
      </c>
      <c r="AY75" s="4" t="s">
        <v>67</v>
      </c>
      <c r="AZ75" s="4" t="s">
        <v>67</v>
      </c>
      <c r="BA75" s="4" t="s">
        <v>67</v>
      </c>
      <c r="BB75" s="4" t="s">
        <v>67</v>
      </c>
      <c r="BC75" s="4" t="s">
        <v>67</v>
      </c>
      <c r="BD75" s="4" t="s">
        <v>67</v>
      </c>
      <c r="BE75" s="4" t="s">
        <v>67</v>
      </c>
      <c r="BF75" s="4" t="s">
        <v>67</v>
      </c>
      <c r="BG75" s="4" t="s">
        <v>67</v>
      </c>
      <c r="BH75" s="4" t="s">
        <v>67</v>
      </c>
      <c r="BI75" s="4" t="s">
        <v>67</v>
      </c>
      <c r="BJ75" s="4" t="s">
        <v>67</v>
      </c>
      <c r="BK75" s="4" t="s">
        <v>67</v>
      </c>
      <c r="BL75" s="4" t="s">
        <v>67</v>
      </c>
      <c r="BM75" s="4" t="s">
        <v>67</v>
      </c>
      <c r="BN75" s="4" t="s">
        <v>67</v>
      </c>
      <c r="BO75" s="4" t="s">
        <v>67</v>
      </c>
      <c r="BP75" s="4" t="s">
        <v>67</v>
      </c>
      <c r="BQ75" s="4" t="s">
        <v>67</v>
      </c>
      <c r="BR75" s="4" t="s">
        <v>30</v>
      </c>
      <c r="BS75" s="4" t="s">
        <v>30</v>
      </c>
      <c r="BT75" s="4" t="s">
        <v>30</v>
      </c>
      <c r="BU75" s="4" t="s">
        <v>30</v>
      </c>
      <c r="BV75" s="4" t="s">
        <v>30</v>
      </c>
      <c r="BW75" s="4" t="s">
        <v>30</v>
      </c>
      <c r="BX75" s="4" t="s">
        <v>30</v>
      </c>
      <c r="BY75" s="4" t="s">
        <v>30</v>
      </c>
      <c r="BZ75" s="4" t="s">
        <v>30</v>
      </c>
      <c r="CA75" s="4" t="s">
        <v>30</v>
      </c>
      <c r="CB75" s="4" t="s">
        <v>30</v>
      </c>
      <c r="CC75" s="4" t="s">
        <v>30</v>
      </c>
      <c r="CD75" s="4" t="s">
        <v>30</v>
      </c>
      <c r="CE75" s="4" t="s">
        <v>30</v>
      </c>
      <c r="CF75" s="4" t="s">
        <v>30</v>
      </c>
      <c r="CG75" s="4" t="s">
        <v>30</v>
      </c>
      <c r="CH75" s="4" t="s">
        <v>30</v>
      </c>
      <c r="CI75" s="4" t="s">
        <v>30</v>
      </c>
      <c r="CJ75" s="4" t="s">
        <v>30</v>
      </c>
      <c r="CK75" s="4" t="s">
        <v>30</v>
      </c>
      <c r="CL75" s="4" t="s">
        <v>30</v>
      </c>
      <c r="CM75" s="4" t="s">
        <v>30</v>
      </c>
      <c r="CN75" s="4" t="s">
        <v>30</v>
      </c>
      <c r="CO75" s="4" t="s">
        <v>30</v>
      </c>
      <c r="CP75" s="4" t="s">
        <v>30</v>
      </c>
      <c r="CQ75" s="4" t="s">
        <v>30</v>
      </c>
      <c r="CR75" s="4" t="s">
        <v>30</v>
      </c>
      <c r="CS75" s="4" t="s">
        <v>30</v>
      </c>
      <c r="CT75" s="4" t="s">
        <v>30</v>
      </c>
      <c r="CU75" s="4" t="s">
        <v>30</v>
      </c>
      <c r="CV75" s="4" t="s">
        <v>30</v>
      </c>
      <c r="CW75" s="4"/>
      <c r="CX75" s="18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1:115" hidden="1" x14ac:dyDescent="0.2">
      <c r="AK76" s="16">
        <v>1</v>
      </c>
      <c r="AL76" s="6">
        <v>8</v>
      </c>
      <c r="AM76" s="12">
        <v>1</v>
      </c>
      <c r="AN76" s="4" t="s">
        <v>67</v>
      </c>
      <c r="AO76" s="4" t="s">
        <v>67</v>
      </c>
      <c r="AP76" s="4" t="s">
        <v>67</v>
      </c>
      <c r="AQ76" s="4" t="s">
        <v>67</v>
      </c>
      <c r="AR76" s="4" t="s">
        <v>67</v>
      </c>
      <c r="AS76" s="4" t="s">
        <v>67</v>
      </c>
      <c r="AT76" s="4" t="s">
        <v>67</v>
      </c>
      <c r="AU76" s="4" t="s">
        <v>67</v>
      </c>
      <c r="AV76" s="4" t="s">
        <v>67</v>
      </c>
      <c r="AW76" s="4" t="s">
        <v>67</v>
      </c>
      <c r="AX76" s="4" t="s">
        <v>67</v>
      </c>
      <c r="AY76" s="4" t="s">
        <v>67</v>
      </c>
      <c r="AZ76" s="4" t="s">
        <v>67</v>
      </c>
      <c r="BA76" s="4" t="s">
        <v>67</v>
      </c>
      <c r="BB76" s="4" t="s">
        <v>67</v>
      </c>
      <c r="BC76" s="4" t="s">
        <v>67</v>
      </c>
      <c r="BD76" s="4" t="s">
        <v>67</v>
      </c>
      <c r="BE76" s="4" t="s">
        <v>67</v>
      </c>
      <c r="BF76" s="4" t="s">
        <v>67</v>
      </c>
      <c r="BG76" s="4" t="s">
        <v>67</v>
      </c>
      <c r="BH76" s="4" t="s">
        <v>67</v>
      </c>
      <c r="BI76" s="4" t="s">
        <v>67</v>
      </c>
      <c r="BJ76" s="4" t="s">
        <v>67</v>
      </c>
      <c r="BK76" s="4" t="s">
        <v>67</v>
      </c>
      <c r="BL76" s="4" t="s">
        <v>67</v>
      </c>
      <c r="BM76" s="4" t="s">
        <v>67</v>
      </c>
      <c r="BN76" s="4" t="s">
        <v>67</v>
      </c>
      <c r="BO76" s="4" t="s">
        <v>67</v>
      </c>
      <c r="BP76" s="4" t="s">
        <v>67</v>
      </c>
      <c r="BQ76" s="4" t="s">
        <v>67</v>
      </c>
      <c r="BR76" s="4" t="s">
        <v>30</v>
      </c>
      <c r="BS76" s="4" t="s">
        <v>30</v>
      </c>
      <c r="BT76" s="4" t="s">
        <v>30</v>
      </c>
      <c r="BU76" s="4" t="s">
        <v>30</v>
      </c>
      <c r="BV76" s="4" t="s">
        <v>30</v>
      </c>
      <c r="BW76" s="4" t="s">
        <v>30</v>
      </c>
      <c r="BX76" s="4" t="s">
        <v>30</v>
      </c>
      <c r="BY76" s="4" t="s">
        <v>30</v>
      </c>
      <c r="BZ76" s="4" t="s">
        <v>30</v>
      </c>
      <c r="CA76" s="4" t="s">
        <v>30</v>
      </c>
      <c r="CB76" s="4" t="s">
        <v>30</v>
      </c>
      <c r="CC76" s="4" t="s">
        <v>30</v>
      </c>
      <c r="CD76" s="4" t="s">
        <v>30</v>
      </c>
      <c r="CE76" s="4" t="s">
        <v>30</v>
      </c>
      <c r="CF76" s="4" t="s">
        <v>30</v>
      </c>
      <c r="CG76" s="4" t="s">
        <v>30</v>
      </c>
      <c r="CH76" s="4" t="s">
        <v>30</v>
      </c>
      <c r="CI76" s="4" t="s">
        <v>30</v>
      </c>
      <c r="CJ76" s="4" t="s">
        <v>30</v>
      </c>
      <c r="CK76" s="4" t="s">
        <v>30</v>
      </c>
      <c r="CL76" s="4" t="s">
        <v>30</v>
      </c>
      <c r="CM76" s="4" t="s">
        <v>30</v>
      </c>
      <c r="CN76" s="4" t="s">
        <v>30</v>
      </c>
      <c r="CO76" s="4" t="s">
        <v>30</v>
      </c>
      <c r="CP76" s="4" t="s">
        <v>30</v>
      </c>
      <c r="CQ76" s="4" t="s">
        <v>30</v>
      </c>
      <c r="CR76" s="4" t="s">
        <v>30</v>
      </c>
      <c r="CS76" s="4" t="s">
        <v>30</v>
      </c>
      <c r="CT76" s="4" t="s">
        <v>30</v>
      </c>
      <c r="CU76" s="4" t="s">
        <v>30</v>
      </c>
      <c r="CV76" s="4" t="s">
        <v>30</v>
      </c>
      <c r="CW76" s="4"/>
      <c r="CX76" s="18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1:115" hidden="1" x14ac:dyDescent="0.2">
      <c r="AK77" s="16">
        <v>1.2</v>
      </c>
      <c r="AL77" s="6">
        <v>9</v>
      </c>
      <c r="AM77" s="6">
        <v>1.2</v>
      </c>
      <c r="AN77" s="4" t="s">
        <v>67</v>
      </c>
      <c r="AO77" s="4" t="s">
        <v>67</v>
      </c>
      <c r="AP77" s="4" t="s">
        <v>67</v>
      </c>
      <c r="AQ77" s="4" t="s">
        <v>67</v>
      </c>
      <c r="AR77" s="4" t="s">
        <v>67</v>
      </c>
      <c r="AS77" s="4" t="s">
        <v>67</v>
      </c>
      <c r="AT77" s="4" t="s">
        <v>67</v>
      </c>
      <c r="AU77" s="4" t="s">
        <v>67</v>
      </c>
      <c r="AV77" s="4" t="s">
        <v>67</v>
      </c>
      <c r="AW77" s="4" t="s">
        <v>67</v>
      </c>
      <c r="AX77" s="4" t="s">
        <v>67</v>
      </c>
      <c r="AY77" s="4" t="s">
        <v>67</v>
      </c>
      <c r="AZ77" s="4" t="s">
        <v>67</v>
      </c>
      <c r="BA77" s="4" t="s">
        <v>67</v>
      </c>
      <c r="BB77" s="4" t="s">
        <v>67</v>
      </c>
      <c r="BC77" s="4" t="s">
        <v>67</v>
      </c>
      <c r="BD77" s="4" t="s">
        <v>67</v>
      </c>
      <c r="BE77" s="4" t="s">
        <v>67</v>
      </c>
      <c r="BF77" s="4" t="s">
        <v>67</v>
      </c>
      <c r="BG77" s="4" t="s">
        <v>67</v>
      </c>
      <c r="BH77" s="4" t="s">
        <v>67</v>
      </c>
      <c r="BI77" s="4" t="s">
        <v>67</v>
      </c>
      <c r="BJ77" s="4" t="s">
        <v>67</v>
      </c>
      <c r="BK77" s="4" t="s">
        <v>67</v>
      </c>
      <c r="BL77" s="4" t="s">
        <v>67</v>
      </c>
      <c r="BM77" s="4" t="s">
        <v>67</v>
      </c>
      <c r="BN77" s="4" t="s">
        <v>67</v>
      </c>
      <c r="BO77" s="4" t="s">
        <v>67</v>
      </c>
      <c r="BP77" s="4" t="s">
        <v>67</v>
      </c>
      <c r="BQ77" s="4" t="s">
        <v>67</v>
      </c>
      <c r="BR77" s="4" t="s">
        <v>30</v>
      </c>
      <c r="BS77" s="4" t="s">
        <v>30</v>
      </c>
      <c r="BT77" s="4" t="s">
        <v>30</v>
      </c>
      <c r="BU77" s="4" t="s">
        <v>30</v>
      </c>
      <c r="BV77" s="4" t="s">
        <v>30</v>
      </c>
      <c r="BW77" s="4" t="s">
        <v>30</v>
      </c>
      <c r="BX77" s="4" t="s">
        <v>30</v>
      </c>
      <c r="BY77" s="4" t="s">
        <v>30</v>
      </c>
      <c r="BZ77" s="4" t="s">
        <v>30</v>
      </c>
      <c r="CA77" s="4" t="s">
        <v>30</v>
      </c>
      <c r="CB77" s="4" t="s">
        <v>30</v>
      </c>
      <c r="CC77" s="4" t="s">
        <v>30</v>
      </c>
      <c r="CD77" s="4" t="s">
        <v>30</v>
      </c>
      <c r="CE77" s="4" t="s">
        <v>30</v>
      </c>
      <c r="CF77" s="4" t="s">
        <v>30</v>
      </c>
      <c r="CG77" s="4" t="s">
        <v>30</v>
      </c>
      <c r="CH77" s="4" t="s">
        <v>30</v>
      </c>
      <c r="CI77" s="4" t="s">
        <v>30</v>
      </c>
      <c r="CJ77" s="4" t="s">
        <v>30</v>
      </c>
      <c r="CK77" s="4" t="s">
        <v>30</v>
      </c>
      <c r="CL77" s="4" t="s">
        <v>30</v>
      </c>
      <c r="CM77" s="4" t="s">
        <v>30</v>
      </c>
      <c r="CN77" s="4" t="s">
        <v>30</v>
      </c>
      <c r="CO77" s="4" t="s">
        <v>30</v>
      </c>
      <c r="CP77" s="4" t="s">
        <v>30</v>
      </c>
      <c r="CQ77" s="4" t="s">
        <v>30</v>
      </c>
      <c r="CR77" s="4" t="s">
        <v>30</v>
      </c>
      <c r="CS77" s="4" t="s">
        <v>30</v>
      </c>
      <c r="CT77" s="4" t="s">
        <v>30</v>
      </c>
      <c r="CU77" s="4" t="s">
        <v>30</v>
      </c>
      <c r="CV77" s="4" t="s">
        <v>30</v>
      </c>
      <c r="CW77" s="4"/>
      <c r="CX77" s="18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1:115" hidden="1" x14ac:dyDescent="0.2">
      <c r="AK78" s="6"/>
      <c r="AL78" s="6">
        <v>10</v>
      </c>
      <c r="AM78" s="6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18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</row>
    <row r="79" spans="1:115" hidden="1" x14ac:dyDescent="0.2">
      <c r="AK79" s="6"/>
      <c r="AL79" s="6">
        <v>11</v>
      </c>
      <c r="AM79" s="6" t="s">
        <v>34</v>
      </c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18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</row>
    <row r="80" spans="1:115" hidden="1" x14ac:dyDescent="0.2">
      <c r="AK80" s="6"/>
      <c r="AL80" s="6">
        <v>12</v>
      </c>
      <c r="AM80" s="6">
        <v>0.4</v>
      </c>
      <c r="AN80" s="4" t="s">
        <v>66</v>
      </c>
      <c r="AO80" s="4" t="s">
        <v>66</v>
      </c>
      <c r="AP80" s="4" t="s">
        <v>66</v>
      </c>
      <c r="AQ80" s="4" t="s">
        <v>66</v>
      </c>
      <c r="AR80" s="4" t="s">
        <v>66</v>
      </c>
      <c r="AS80" s="4" t="s">
        <v>66</v>
      </c>
      <c r="AT80" s="4" t="s">
        <v>66</v>
      </c>
      <c r="AU80" s="4" t="s">
        <v>66</v>
      </c>
      <c r="AV80" s="4" t="s">
        <v>66</v>
      </c>
      <c r="AW80" s="4" t="s">
        <v>66</v>
      </c>
      <c r="AX80" s="4" t="s">
        <v>66</v>
      </c>
      <c r="AY80" s="4" t="s">
        <v>66</v>
      </c>
      <c r="AZ80" s="4" t="s">
        <v>66</v>
      </c>
      <c r="BA80" s="4" t="s">
        <v>66</v>
      </c>
      <c r="BB80" s="4" t="s">
        <v>66</v>
      </c>
      <c r="BC80" s="4" t="s">
        <v>66</v>
      </c>
      <c r="BD80" s="4" t="s">
        <v>66</v>
      </c>
      <c r="BE80" s="4" t="s">
        <v>66</v>
      </c>
      <c r="BF80" s="4" t="s">
        <v>66</v>
      </c>
      <c r="BG80" s="4" t="s">
        <v>66</v>
      </c>
      <c r="BH80" s="4" t="s">
        <v>66</v>
      </c>
      <c r="BI80" s="4" t="s">
        <v>66</v>
      </c>
      <c r="BJ80" s="4" t="s">
        <v>66</v>
      </c>
      <c r="BK80" s="4" t="s">
        <v>66</v>
      </c>
      <c r="BL80" s="4" t="s">
        <v>66</v>
      </c>
      <c r="BM80" s="4" t="s">
        <v>66</v>
      </c>
      <c r="BN80" s="4" t="s">
        <v>66</v>
      </c>
      <c r="BO80" s="4" t="s">
        <v>66</v>
      </c>
      <c r="BP80" s="4" t="s">
        <v>66</v>
      </c>
      <c r="BQ80" s="4" t="s">
        <v>66</v>
      </c>
      <c r="BR80" s="4" t="s">
        <v>66</v>
      </c>
      <c r="BS80" s="4" t="s">
        <v>66</v>
      </c>
      <c r="BT80" s="4" t="s">
        <v>66</v>
      </c>
      <c r="BU80" s="4" t="s">
        <v>66</v>
      </c>
      <c r="BV80" s="4" t="s">
        <v>66</v>
      </c>
      <c r="BW80" s="4" t="s">
        <v>66</v>
      </c>
      <c r="BX80" s="4" t="s">
        <v>66</v>
      </c>
      <c r="BY80" s="4" t="s">
        <v>66</v>
      </c>
      <c r="BZ80" s="4" t="s">
        <v>66</v>
      </c>
      <c r="CA80" s="4" t="s">
        <v>66</v>
      </c>
      <c r="CB80" s="4" t="s">
        <v>66</v>
      </c>
      <c r="CC80" s="4" t="s">
        <v>66</v>
      </c>
      <c r="CD80" s="4" t="s">
        <v>66</v>
      </c>
      <c r="CE80" s="4" t="s">
        <v>66</v>
      </c>
      <c r="CF80" s="4" t="s">
        <v>66</v>
      </c>
      <c r="CG80" s="4" t="s">
        <v>66</v>
      </c>
      <c r="CH80" s="4" t="s">
        <v>66</v>
      </c>
      <c r="CI80" s="4" t="s">
        <v>66</v>
      </c>
      <c r="CJ80" s="4" t="s">
        <v>66</v>
      </c>
      <c r="CK80" s="4" t="s">
        <v>66</v>
      </c>
      <c r="CL80" s="4" t="s">
        <v>66</v>
      </c>
      <c r="CM80" s="4" t="s">
        <v>66</v>
      </c>
      <c r="CN80" s="4" t="s">
        <v>66</v>
      </c>
      <c r="CO80" s="4" t="s">
        <v>66</v>
      </c>
      <c r="CP80" s="4" t="s">
        <v>66</v>
      </c>
      <c r="CQ80" s="4" t="s">
        <v>66</v>
      </c>
      <c r="CR80" s="4" t="s">
        <v>66</v>
      </c>
      <c r="CS80" s="4" t="s">
        <v>66</v>
      </c>
      <c r="CT80" s="4" t="s">
        <v>66</v>
      </c>
      <c r="CU80" s="4" t="s">
        <v>66</v>
      </c>
      <c r="CV80" s="4" t="s">
        <v>66</v>
      </c>
      <c r="CW80" s="4"/>
      <c r="CX80" s="18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</row>
    <row r="81" spans="28:115" hidden="1" x14ac:dyDescent="0.2">
      <c r="AJ81" s="3"/>
      <c r="AK81" s="6"/>
      <c r="AL81" s="6">
        <v>13</v>
      </c>
      <c r="AM81" s="6">
        <v>0.5</v>
      </c>
      <c r="AN81" s="4" t="s">
        <v>66</v>
      </c>
      <c r="AO81" s="4" t="s">
        <v>66</v>
      </c>
      <c r="AP81" s="4" t="s">
        <v>66</v>
      </c>
      <c r="AQ81" s="4" t="s">
        <v>66</v>
      </c>
      <c r="AR81" s="4" t="s">
        <v>66</v>
      </c>
      <c r="AS81" s="4" t="s">
        <v>66</v>
      </c>
      <c r="AT81" s="4" t="s">
        <v>66</v>
      </c>
      <c r="AU81" s="4" t="s">
        <v>66</v>
      </c>
      <c r="AV81" s="4" t="s">
        <v>66</v>
      </c>
      <c r="AW81" s="4" t="s">
        <v>66</v>
      </c>
      <c r="AX81" s="4" t="s">
        <v>66</v>
      </c>
      <c r="AY81" s="4" t="s">
        <v>66</v>
      </c>
      <c r="AZ81" s="4" t="s">
        <v>66</v>
      </c>
      <c r="BA81" s="4" t="s">
        <v>66</v>
      </c>
      <c r="BB81" s="4" t="s">
        <v>66</v>
      </c>
      <c r="BC81" s="4" t="s">
        <v>66</v>
      </c>
      <c r="BD81" s="4" t="s">
        <v>66</v>
      </c>
      <c r="BE81" s="4" t="s">
        <v>66</v>
      </c>
      <c r="BF81" s="4" t="s">
        <v>66</v>
      </c>
      <c r="BG81" s="4" t="s">
        <v>66</v>
      </c>
      <c r="BH81" s="4" t="s">
        <v>66</v>
      </c>
      <c r="BI81" s="4" t="s">
        <v>66</v>
      </c>
      <c r="BJ81" s="4" t="s">
        <v>66</v>
      </c>
      <c r="BK81" s="4" t="s">
        <v>66</v>
      </c>
      <c r="BL81" s="4" t="s">
        <v>66</v>
      </c>
      <c r="BM81" s="4" t="s">
        <v>66</v>
      </c>
      <c r="BN81" s="4" t="s">
        <v>66</v>
      </c>
      <c r="BO81" s="4" t="s">
        <v>66</v>
      </c>
      <c r="BP81" s="4" t="s">
        <v>66</v>
      </c>
      <c r="BQ81" s="4" t="s">
        <v>66</v>
      </c>
      <c r="BR81" s="4" t="s">
        <v>66</v>
      </c>
      <c r="BS81" s="4" t="s">
        <v>66</v>
      </c>
      <c r="BT81" s="4" t="s">
        <v>66</v>
      </c>
      <c r="BU81" s="4" t="s">
        <v>66</v>
      </c>
      <c r="BV81" s="4" t="s">
        <v>66</v>
      </c>
      <c r="BW81" s="4" t="s">
        <v>66</v>
      </c>
      <c r="BX81" s="4" t="s">
        <v>66</v>
      </c>
      <c r="BY81" s="4" t="s">
        <v>66</v>
      </c>
      <c r="BZ81" s="4" t="s">
        <v>66</v>
      </c>
      <c r="CA81" s="4" t="s">
        <v>66</v>
      </c>
      <c r="CB81" s="4" t="s">
        <v>66</v>
      </c>
      <c r="CC81" s="4" t="s">
        <v>66</v>
      </c>
      <c r="CD81" s="4" t="s">
        <v>66</v>
      </c>
      <c r="CE81" s="4" t="s">
        <v>66</v>
      </c>
      <c r="CF81" s="4" t="s">
        <v>66</v>
      </c>
      <c r="CG81" s="4" t="s">
        <v>66</v>
      </c>
      <c r="CH81" s="4" t="s">
        <v>66</v>
      </c>
      <c r="CI81" s="4" t="s">
        <v>66</v>
      </c>
      <c r="CJ81" s="4" t="s">
        <v>66</v>
      </c>
      <c r="CK81" s="4" t="s">
        <v>66</v>
      </c>
      <c r="CL81" s="4" t="s">
        <v>66</v>
      </c>
      <c r="CM81" s="4" t="s">
        <v>66</v>
      </c>
      <c r="CN81" s="4" t="s">
        <v>66</v>
      </c>
      <c r="CO81" s="4" t="s">
        <v>66</v>
      </c>
      <c r="CP81" s="4" t="s">
        <v>66</v>
      </c>
      <c r="CQ81" s="4" t="s">
        <v>66</v>
      </c>
      <c r="CR81" s="4" t="s">
        <v>66</v>
      </c>
      <c r="CS81" s="4" t="s">
        <v>66</v>
      </c>
      <c r="CT81" s="4" t="s">
        <v>66</v>
      </c>
      <c r="CU81" s="4" t="s">
        <v>66</v>
      </c>
      <c r="CV81" s="4" t="s">
        <v>66</v>
      </c>
      <c r="CW81" s="4"/>
      <c r="CX81" s="18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</row>
    <row r="82" spans="28:115" hidden="1" x14ac:dyDescent="0.2">
      <c r="AK82" s="6"/>
      <c r="AL82" s="6">
        <v>14</v>
      </c>
      <c r="AM82" s="6">
        <v>0.6</v>
      </c>
      <c r="AN82" s="4" t="s">
        <v>66</v>
      </c>
      <c r="AO82" s="4" t="s">
        <v>66</v>
      </c>
      <c r="AP82" s="4" t="s">
        <v>66</v>
      </c>
      <c r="AQ82" s="4" t="s">
        <v>66</v>
      </c>
      <c r="AR82" s="4" t="s">
        <v>66</v>
      </c>
      <c r="AS82" s="4" t="s">
        <v>66</v>
      </c>
      <c r="AT82" s="4" t="s">
        <v>66</v>
      </c>
      <c r="AU82" s="4" t="s">
        <v>66</v>
      </c>
      <c r="AV82" s="4" t="s">
        <v>66</v>
      </c>
      <c r="AW82" s="4" t="s">
        <v>66</v>
      </c>
      <c r="AX82" s="4" t="s">
        <v>66</v>
      </c>
      <c r="AY82" s="4" t="s">
        <v>66</v>
      </c>
      <c r="AZ82" s="4" t="s">
        <v>66</v>
      </c>
      <c r="BA82" s="4" t="s">
        <v>66</v>
      </c>
      <c r="BB82" s="4" t="s">
        <v>66</v>
      </c>
      <c r="BC82" s="4" t="s">
        <v>66</v>
      </c>
      <c r="BD82" s="4" t="s">
        <v>66</v>
      </c>
      <c r="BE82" s="4" t="s">
        <v>66</v>
      </c>
      <c r="BF82" s="4" t="s">
        <v>66</v>
      </c>
      <c r="BG82" s="4" t="s">
        <v>66</v>
      </c>
      <c r="BH82" s="4" t="s">
        <v>66</v>
      </c>
      <c r="BI82" s="4" t="s">
        <v>66</v>
      </c>
      <c r="BJ82" s="4" t="s">
        <v>66</v>
      </c>
      <c r="BK82" s="4" t="s">
        <v>66</v>
      </c>
      <c r="BL82" s="4" t="s">
        <v>66</v>
      </c>
      <c r="BM82" s="4" t="s">
        <v>66</v>
      </c>
      <c r="BN82" s="4" t="s">
        <v>66</v>
      </c>
      <c r="BO82" s="4" t="s">
        <v>66</v>
      </c>
      <c r="BP82" s="4" t="s">
        <v>66</v>
      </c>
      <c r="BQ82" s="4" t="s">
        <v>66</v>
      </c>
      <c r="BR82" s="4" t="s">
        <v>66</v>
      </c>
      <c r="BS82" s="4" t="s">
        <v>66</v>
      </c>
      <c r="BT82" s="4" t="s">
        <v>66</v>
      </c>
      <c r="BU82" s="4" t="s">
        <v>66</v>
      </c>
      <c r="BV82" s="4" t="s">
        <v>66</v>
      </c>
      <c r="BW82" s="4" t="s">
        <v>66</v>
      </c>
      <c r="BX82" s="4" t="s">
        <v>66</v>
      </c>
      <c r="BY82" s="4" t="s">
        <v>66</v>
      </c>
      <c r="BZ82" s="4" t="s">
        <v>66</v>
      </c>
      <c r="CA82" s="4" t="s">
        <v>66</v>
      </c>
      <c r="CB82" s="4" t="s">
        <v>66</v>
      </c>
      <c r="CC82" s="4" t="s">
        <v>66</v>
      </c>
      <c r="CD82" s="4" t="s">
        <v>66</v>
      </c>
      <c r="CE82" s="4" t="s">
        <v>66</v>
      </c>
      <c r="CF82" s="4" t="s">
        <v>66</v>
      </c>
      <c r="CG82" s="4" t="s">
        <v>66</v>
      </c>
      <c r="CH82" s="4" t="s">
        <v>66</v>
      </c>
      <c r="CI82" s="4" t="s">
        <v>66</v>
      </c>
      <c r="CJ82" s="4" t="s">
        <v>66</v>
      </c>
      <c r="CK82" s="4" t="s">
        <v>66</v>
      </c>
      <c r="CL82" s="4" t="s">
        <v>66</v>
      </c>
      <c r="CM82" s="4" t="s">
        <v>66</v>
      </c>
      <c r="CN82" s="4" t="s">
        <v>66</v>
      </c>
      <c r="CO82" s="4" t="s">
        <v>66</v>
      </c>
      <c r="CP82" s="4" t="s">
        <v>66</v>
      </c>
      <c r="CQ82" s="4" t="s">
        <v>66</v>
      </c>
      <c r="CR82" s="4" t="s">
        <v>66</v>
      </c>
      <c r="CS82" s="4" t="s">
        <v>66</v>
      </c>
      <c r="CT82" s="4" t="s">
        <v>66</v>
      </c>
      <c r="CU82" s="4" t="s">
        <v>66</v>
      </c>
      <c r="CV82" s="4" t="s">
        <v>66</v>
      </c>
      <c r="CW82" s="4"/>
      <c r="CX82" s="18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</row>
    <row r="83" spans="28:115" hidden="1" x14ac:dyDescent="0.2">
      <c r="AK83" s="6"/>
      <c r="AL83" s="6">
        <v>15</v>
      </c>
      <c r="AM83" s="6">
        <v>0.8</v>
      </c>
      <c r="AN83" s="4" t="s">
        <v>66</v>
      </c>
      <c r="AO83" s="4" t="s">
        <v>66</v>
      </c>
      <c r="AP83" s="4" t="s">
        <v>66</v>
      </c>
      <c r="AQ83" s="4" t="s">
        <v>66</v>
      </c>
      <c r="AR83" s="4" t="s">
        <v>66</v>
      </c>
      <c r="AS83" s="4" t="s">
        <v>66</v>
      </c>
      <c r="AT83" s="4" t="s">
        <v>66</v>
      </c>
      <c r="AU83" s="4" t="s">
        <v>66</v>
      </c>
      <c r="AV83" s="4" t="s">
        <v>66</v>
      </c>
      <c r="AW83" s="4" t="s">
        <v>66</v>
      </c>
      <c r="AX83" s="4" t="s">
        <v>66</v>
      </c>
      <c r="AY83" s="4" t="s">
        <v>66</v>
      </c>
      <c r="AZ83" s="4" t="s">
        <v>66</v>
      </c>
      <c r="BA83" s="4" t="s">
        <v>66</v>
      </c>
      <c r="BB83" s="4" t="s">
        <v>66</v>
      </c>
      <c r="BC83" s="4" t="s">
        <v>66</v>
      </c>
      <c r="BD83" s="4" t="s">
        <v>66</v>
      </c>
      <c r="BE83" s="4" t="s">
        <v>66</v>
      </c>
      <c r="BF83" s="4" t="s">
        <v>66</v>
      </c>
      <c r="BG83" s="4" t="s">
        <v>66</v>
      </c>
      <c r="BH83" s="4" t="s">
        <v>31</v>
      </c>
      <c r="BI83" s="4" t="s">
        <v>31</v>
      </c>
      <c r="BJ83" s="4" t="s">
        <v>31</v>
      </c>
      <c r="BK83" s="4" t="s">
        <v>31</v>
      </c>
      <c r="BL83" s="4" t="s">
        <v>31</v>
      </c>
      <c r="BM83" s="4" t="s">
        <v>31</v>
      </c>
      <c r="BN83" s="4" t="s">
        <v>31</v>
      </c>
      <c r="BO83" s="4" t="s">
        <v>31</v>
      </c>
      <c r="BP83" s="4" t="s">
        <v>31</v>
      </c>
      <c r="BQ83" s="4" t="s">
        <v>31</v>
      </c>
      <c r="BR83" s="4" t="s">
        <v>31</v>
      </c>
      <c r="BS83" s="4" t="s">
        <v>31</v>
      </c>
      <c r="BT83" s="4" t="s">
        <v>31</v>
      </c>
      <c r="BU83" s="4" t="s">
        <v>31</v>
      </c>
      <c r="BV83" s="4" t="s">
        <v>31</v>
      </c>
      <c r="BW83" s="4" t="s">
        <v>31</v>
      </c>
      <c r="BX83" s="4" t="s">
        <v>31</v>
      </c>
      <c r="BY83" s="4" t="s">
        <v>31</v>
      </c>
      <c r="BZ83" s="4" t="s">
        <v>31</v>
      </c>
      <c r="CA83" s="4" t="s">
        <v>31</v>
      </c>
      <c r="CB83" s="4" t="s">
        <v>31</v>
      </c>
      <c r="CC83" s="4" t="s">
        <v>31</v>
      </c>
      <c r="CD83" s="4" t="s">
        <v>31</v>
      </c>
      <c r="CE83" s="4" t="s">
        <v>31</v>
      </c>
      <c r="CF83" s="4" t="s">
        <v>31</v>
      </c>
      <c r="CG83" s="4" t="s">
        <v>31</v>
      </c>
      <c r="CH83" s="4" t="s">
        <v>31</v>
      </c>
      <c r="CI83" s="4" t="s">
        <v>31</v>
      </c>
      <c r="CJ83" s="4" t="s">
        <v>31</v>
      </c>
      <c r="CK83" s="4" t="s">
        <v>31</v>
      </c>
      <c r="CL83" s="4" t="s">
        <v>31</v>
      </c>
      <c r="CM83" s="4" t="s">
        <v>31</v>
      </c>
      <c r="CN83" s="4" t="s">
        <v>31</v>
      </c>
      <c r="CO83" s="4" t="s">
        <v>31</v>
      </c>
      <c r="CP83" s="4" t="s">
        <v>31</v>
      </c>
      <c r="CQ83" s="4" t="s">
        <v>31</v>
      </c>
      <c r="CR83" s="4" t="s">
        <v>31</v>
      </c>
      <c r="CS83" s="4" t="s">
        <v>31</v>
      </c>
      <c r="CT83" s="4" t="s">
        <v>31</v>
      </c>
      <c r="CU83" s="4" t="s">
        <v>31</v>
      </c>
      <c r="CV83" s="4" t="s">
        <v>31</v>
      </c>
      <c r="CW83" s="4"/>
      <c r="CX83" s="18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</row>
    <row r="84" spans="28:115" hidden="1" x14ac:dyDescent="0.2">
      <c r="AB84" s="2"/>
      <c r="AK84" s="6"/>
      <c r="AL84" s="6">
        <v>16</v>
      </c>
      <c r="AM84" s="6">
        <v>0.9</v>
      </c>
      <c r="AN84" s="4" t="s">
        <v>66</v>
      </c>
      <c r="AO84" s="4" t="s">
        <v>66</v>
      </c>
      <c r="AP84" s="4" t="s">
        <v>66</v>
      </c>
      <c r="AQ84" s="4" t="s">
        <v>66</v>
      </c>
      <c r="AR84" s="4" t="s">
        <v>66</v>
      </c>
      <c r="AS84" s="4" t="s">
        <v>66</v>
      </c>
      <c r="AT84" s="4" t="s">
        <v>66</v>
      </c>
      <c r="AU84" s="4" t="s">
        <v>66</v>
      </c>
      <c r="AV84" s="4" t="s">
        <v>66</v>
      </c>
      <c r="AW84" s="4" t="s">
        <v>66</v>
      </c>
      <c r="AX84" s="4" t="s">
        <v>66</v>
      </c>
      <c r="AY84" s="4" t="s">
        <v>66</v>
      </c>
      <c r="AZ84" s="4" t="s">
        <v>66</v>
      </c>
      <c r="BA84" s="4" t="s">
        <v>66</v>
      </c>
      <c r="BB84" s="4" t="s">
        <v>66</v>
      </c>
      <c r="BC84" s="4" t="s">
        <v>31</v>
      </c>
      <c r="BD84" s="4" t="s">
        <v>31</v>
      </c>
      <c r="BE84" s="4" t="s">
        <v>31</v>
      </c>
      <c r="BF84" s="4" t="s">
        <v>31</v>
      </c>
      <c r="BG84" s="4" t="s">
        <v>31</v>
      </c>
      <c r="BH84" s="4" t="s">
        <v>31</v>
      </c>
      <c r="BI84" s="4" t="s">
        <v>31</v>
      </c>
      <c r="BJ84" s="4" t="s">
        <v>31</v>
      </c>
      <c r="BK84" s="4" t="s">
        <v>31</v>
      </c>
      <c r="BL84" s="4" t="s">
        <v>31</v>
      </c>
      <c r="BM84" s="4" t="s">
        <v>31</v>
      </c>
      <c r="BN84" s="4" t="s">
        <v>31</v>
      </c>
      <c r="BO84" s="4" t="s">
        <v>31</v>
      </c>
      <c r="BP84" s="4" t="s">
        <v>31</v>
      </c>
      <c r="BQ84" s="4" t="s">
        <v>31</v>
      </c>
      <c r="BR84" s="4" t="s">
        <v>31</v>
      </c>
      <c r="BS84" s="4" t="s">
        <v>31</v>
      </c>
      <c r="BT84" s="4" t="s">
        <v>31</v>
      </c>
      <c r="BU84" s="4" t="s">
        <v>31</v>
      </c>
      <c r="BV84" s="4" t="s">
        <v>31</v>
      </c>
      <c r="BW84" s="4" t="s">
        <v>31</v>
      </c>
      <c r="BX84" s="4" t="s">
        <v>31</v>
      </c>
      <c r="BY84" s="4" t="s">
        <v>31</v>
      </c>
      <c r="BZ84" s="4" t="s">
        <v>31</v>
      </c>
      <c r="CA84" s="4" t="s">
        <v>31</v>
      </c>
      <c r="CB84" s="4" t="s">
        <v>31</v>
      </c>
      <c r="CC84" s="4" t="s">
        <v>31</v>
      </c>
      <c r="CD84" s="4" t="s">
        <v>31</v>
      </c>
      <c r="CE84" s="4" t="s">
        <v>31</v>
      </c>
      <c r="CF84" s="4" t="s">
        <v>31</v>
      </c>
      <c r="CG84" s="4" t="s">
        <v>31</v>
      </c>
      <c r="CH84" s="4" t="s">
        <v>31</v>
      </c>
      <c r="CI84" s="4" t="s">
        <v>31</v>
      </c>
      <c r="CJ84" s="4" t="s">
        <v>31</v>
      </c>
      <c r="CK84" s="4" t="s">
        <v>31</v>
      </c>
      <c r="CL84" s="4" t="s">
        <v>31</v>
      </c>
      <c r="CM84" s="4" t="s">
        <v>31</v>
      </c>
      <c r="CN84" s="4" t="s">
        <v>31</v>
      </c>
      <c r="CO84" s="4" t="s">
        <v>31</v>
      </c>
      <c r="CP84" s="4" t="s">
        <v>31</v>
      </c>
      <c r="CQ84" s="4" t="s">
        <v>31</v>
      </c>
      <c r="CR84" s="4" t="s">
        <v>31</v>
      </c>
      <c r="CS84" s="4" t="s">
        <v>31</v>
      </c>
      <c r="CT84" s="4" t="s">
        <v>31</v>
      </c>
      <c r="CU84" s="4" t="s">
        <v>31</v>
      </c>
      <c r="CV84" s="4" t="s">
        <v>31</v>
      </c>
      <c r="CW84" s="4"/>
      <c r="CX84" s="18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</row>
    <row r="85" spans="28:115" hidden="1" x14ac:dyDescent="0.2">
      <c r="AB85" s="2"/>
      <c r="AK85" s="6"/>
      <c r="AL85" s="6">
        <v>17</v>
      </c>
      <c r="AM85" s="12">
        <v>1</v>
      </c>
      <c r="AN85" s="4" t="s">
        <v>66</v>
      </c>
      <c r="AO85" s="4" t="s">
        <v>66</v>
      </c>
      <c r="AP85" s="4" t="s">
        <v>66</v>
      </c>
      <c r="AQ85" s="4" t="s">
        <v>66</v>
      </c>
      <c r="AR85" s="4" t="s">
        <v>66</v>
      </c>
      <c r="AS85" s="4" t="s">
        <v>66</v>
      </c>
      <c r="AT85" s="4" t="s">
        <v>66</v>
      </c>
      <c r="AU85" s="4" t="s">
        <v>66</v>
      </c>
      <c r="AV85" s="4" t="s">
        <v>66</v>
      </c>
      <c r="AW85" s="4" t="s">
        <v>31</v>
      </c>
      <c r="AX85" s="4" t="s">
        <v>31</v>
      </c>
      <c r="AY85" s="4" t="s">
        <v>31</v>
      </c>
      <c r="AZ85" s="4" t="s">
        <v>31</v>
      </c>
      <c r="BA85" s="4" t="s">
        <v>31</v>
      </c>
      <c r="BB85" s="4" t="s">
        <v>31</v>
      </c>
      <c r="BC85" s="4" t="s">
        <v>31</v>
      </c>
      <c r="BD85" s="4" t="s">
        <v>31</v>
      </c>
      <c r="BE85" s="4" t="s">
        <v>31</v>
      </c>
      <c r="BF85" s="4" t="s">
        <v>31</v>
      </c>
      <c r="BG85" s="4" t="s">
        <v>31</v>
      </c>
      <c r="BH85" s="4" t="s">
        <v>31</v>
      </c>
      <c r="BI85" s="4" t="s">
        <v>31</v>
      </c>
      <c r="BJ85" s="4" t="s">
        <v>31</v>
      </c>
      <c r="BK85" s="4" t="s">
        <v>31</v>
      </c>
      <c r="BL85" s="4" t="s">
        <v>31</v>
      </c>
      <c r="BM85" s="4" t="s">
        <v>31</v>
      </c>
      <c r="BN85" s="4" t="s">
        <v>31</v>
      </c>
      <c r="BO85" s="4" t="s">
        <v>31</v>
      </c>
      <c r="BP85" s="4" t="s">
        <v>31</v>
      </c>
      <c r="BQ85" s="4" t="s">
        <v>31</v>
      </c>
      <c r="BR85" s="4" t="s">
        <v>31</v>
      </c>
      <c r="BS85" s="4" t="s">
        <v>31</v>
      </c>
      <c r="BT85" s="4" t="s">
        <v>31</v>
      </c>
      <c r="BU85" s="4" t="s">
        <v>31</v>
      </c>
      <c r="BV85" s="4" t="s">
        <v>31</v>
      </c>
      <c r="BW85" s="4" t="s">
        <v>31</v>
      </c>
      <c r="BX85" s="4" t="s">
        <v>31</v>
      </c>
      <c r="BY85" s="4" t="s">
        <v>31</v>
      </c>
      <c r="BZ85" s="4" t="s">
        <v>31</v>
      </c>
      <c r="CA85" s="4" t="s">
        <v>31</v>
      </c>
      <c r="CB85" s="4" t="s">
        <v>31</v>
      </c>
      <c r="CC85" s="4" t="s">
        <v>31</v>
      </c>
      <c r="CD85" s="4" t="s">
        <v>31</v>
      </c>
      <c r="CE85" s="4" t="s">
        <v>31</v>
      </c>
      <c r="CF85" s="4" t="s">
        <v>31</v>
      </c>
      <c r="CG85" s="4" t="s">
        <v>31</v>
      </c>
      <c r="CH85" s="4" t="s">
        <v>31</v>
      </c>
      <c r="CI85" s="4" t="s">
        <v>31</v>
      </c>
      <c r="CJ85" s="4" t="s">
        <v>31</v>
      </c>
      <c r="CK85" s="4" t="s">
        <v>31</v>
      </c>
      <c r="CL85" s="4" t="s">
        <v>31</v>
      </c>
      <c r="CM85" s="4" t="s">
        <v>31</v>
      </c>
      <c r="CN85" s="4" t="s">
        <v>31</v>
      </c>
      <c r="CO85" s="4" t="s">
        <v>31</v>
      </c>
      <c r="CP85" s="4" t="s">
        <v>31</v>
      </c>
      <c r="CQ85" s="4" t="s">
        <v>31</v>
      </c>
      <c r="CR85" s="4" t="s">
        <v>31</v>
      </c>
      <c r="CS85" s="4" t="s">
        <v>31</v>
      </c>
      <c r="CT85" s="4" t="s">
        <v>31</v>
      </c>
      <c r="CU85" s="4" t="s">
        <v>31</v>
      </c>
      <c r="CV85" s="4" t="s">
        <v>31</v>
      </c>
      <c r="CW85" s="4"/>
      <c r="CX85" s="18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</row>
    <row r="86" spans="28:115" hidden="1" x14ac:dyDescent="0.2">
      <c r="AK86" s="6"/>
      <c r="AL86" s="6">
        <v>18</v>
      </c>
      <c r="AM86" s="6">
        <v>1.2</v>
      </c>
      <c r="AN86" s="4" t="s">
        <v>31</v>
      </c>
      <c r="AO86" s="4" t="s">
        <v>31</v>
      </c>
      <c r="AP86" s="4" t="s">
        <v>31</v>
      </c>
      <c r="AQ86" s="4" t="s">
        <v>31</v>
      </c>
      <c r="AR86" s="4" t="s">
        <v>31</v>
      </c>
      <c r="AS86" s="4" t="s">
        <v>31</v>
      </c>
      <c r="AT86" s="4" t="s">
        <v>31</v>
      </c>
      <c r="AU86" s="4" t="s">
        <v>31</v>
      </c>
      <c r="AV86" s="4" t="s">
        <v>31</v>
      </c>
      <c r="AW86" s="4" t="s">
        <v>31</v>
      </c>
      <c r="AX86" s="4" t="s">
        <v>31</v>
      </c>
      <c r="AY86" s="4" t="s">
        <v>31</v>
      </c>
      <c r="AZ86" s="4" t="s">
        <v>31</v>
      </c>
      <c r="BA86" s="4" t="s">
        <v>31</v>
      </c>
      <c r="BB86" s="4" t="s">
        <v>31</v>
      </c>
      <c r="BC86" s="4" t="s">
        <v>31</v>
      </c>
      <c r="BD86" s="4" t="s">
        <v>31</v>
      </c>
      <c r="BE86" s="4" t="s">
        <v>31</v>
      </c>
      <c r="BF86" s="4" t="s">
        <v>31</v>
      </c>
      <c r="BG86" s="4" t="s">
        <v>31</v>
      </c>
      <c r="BH86" s="4" t="s">
        <v>31</v>
      </c>
      <c r="BI86" s="4" t="s">
        <v>31</v>
      </c>
      <c r="BJ86" s="4" t="s">
        <v>31</v>
      </c>
      <c r="BK86" s="4" t="s">
        <v>31</v>
      </c>
      <c r="BL86" s="4" t="s">
        <v>31</v>
      </c>
      <c r="BM86" s="4" t="s">
        <v>31</v>
      </c>
      <c r="BN86" s="4" t="s">
        <v>31</v>
      </c>
      <c r="BO86" s="4" t="s">
        <v>31</v>
      </c>
      <c r="BP86" s="4" t="s">
        <v>31</v>
      </c>
      <c r="BQ86" s="4" t="s">
        <v>31</v>
      </c>
      <c r="BR86" s="4" t="s">
        <v>31</v>
      </c>
      <c r="BS86" s="4" t="s">
        <v>31</v>
      </c>
      <c r="BT86" s="4" t="s">
        <v>31</v>
      </c>
      <c r="BU86" s="4" t="s">
        <v>31</v>
      </c>
      <c r="BV86" s="4" t="s">
        <v>31</v>
      </c>
      <c r="BW86" s="4" t="s">
        <v>31</v>
      </c>
      <c r="BX86" s="4" t="s">
        <v>31</v>
      </c>
      <c r="BY86" s="4" t="s">
        <v>31</v>
      </c>
      <c r="BZ86" s="4" t="s">
        <v>31</v>
      </c>
      <c r="CA86" s="4" t="s">
        <v>31</v>
      </c>
      <c r="CB86" s="4" t="s">
        <v>31</v>
      </c>
      <c r="CC86" s="4" t="s">
        <v>31</v>
      </c>
      <c r="CD86" s="4" t="s">
        <v>31</v>
      </c>
      <c r="CE86" s="4" t="s">
        <v>31</v>
      </c>
      <c r="CF86" s="4" t="s">
        <v>31</v>
      </c>
      <c r="CG86" s="4" t="s">
        <v>31</v>
      </c>
      <c r="CH86" s="4" t="s">
        <v>31</v>
      </c>
      <c r="CI86" s="4" t="s">
        <v>31</v>
      </c>
      <c r="CJ86" s="4" t="s">
        <v>31</v>
      </c>
      <c r="CK86" s="4" t="s">
        <v>31</v>
      </c>
      <c r="CL86" s="4" t="s">
        <v>31</v>
      </c>
      <c r="CM86" s="4" t="s">
        <v>31</v>
      </c>
      <c r="CN86" s="4" t="s">
        <v>31</v>
      </c>
      <c r="CO86" s="4" t="s">
        <v>31</v>
      </c>
      <c r="CP86" s="4" t="s">
        <v>31</v>
      </c>
      <c r="CQ86" s="4" t="s">
        <v>31</v>
      </c>
      <c r="CR86" s="4" t="s">
        <v>31</v>
      </c>
      <c r="CS86" s="4" t="s">
        <v>31</v>
      </c>
      <c r="CT86" s="4" t="s">
        <v>31</v>
      </c>
      <c r="CU86" s="4" t="s">
        <v>31</v>
      </c>
      <c r="CV86" s="4" t="s">
        <v>31</v>
      </c>
      <c r="CW86" s="4"/>
      <c r="CX86" s="18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</row>
    <row r="87" spans="28:115" hidden="1" x14ac:dyDescent="0.2">
      <c r="AK87" s="6"/>
      <c r="AL87" s="6">
        <v>19</v>
      </c>
      <c r="AM87" s="6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18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</row>
    <row r="88" spans="28:115" hidden="1" x14ac:dyDescent="0.2">
      <c r="AK88" s="6"/>
      <c r="AL88" s="6">
        <v>1</v>
      </c>
      <c r="AM88" s="6" t="s">
        <v>35</v>
      </c>
      <c r="AN88" s="6">
        <v>40</v>
      </c>
      <c r="AO88" s="6">
        <v>41</v>
      </c>
      <c r="AP88" s="6">
        <v>42</v>
      </c>
      <c r="AQ88" s="6">
        <v>43</v>
      </c>
      <c r="AR88" s="6">
        <v>44</v>
      </c>
      <c r="AS88" s="6">
        <v>45</v>
      </c>
      <c r="AT88" s="6">
        <v>46</v>
      </c>
      <c r="AU88" s="6">
        <v>47</v>
      </c>
      <c r="AV88" s="6">
        <v>48</v>
      </c>
      <c r="AW88" s="6">
        <v>49</v>
      </c>
      <c r="AX88" s="6">
        <v>50</v>
      </c>
      <c r="AY88" s="6">
        <v>51</v>
      </c>
      <c r="AZ88" s="6">
        <v>52</v>
      </c>
      <c r="BA88" s="6">
        <v>53</v>
      </c>
      <c r="BB88" s="6">
        <v>54</v>
      </c>
      <c r="BC88" s="6">
        <v>55</v>
      </c>
      <c r="BD88" s="6">
        <v>56</v>
      </c>
      <c r="BE88" s="6">
        <v>57</v>
      </c>
      <c r="BF88" s="6">
        <v>58</v>
      </c>
      <c r="BG88" s="6">
        <v>59</v>
      </c>
      <c r="BH88" s="6">
        <v>60</v>
      </c>
      <c r="BI88" s="6">
        <v>61</v>
      </c>
      <c r="BJ88" s="6">
        <v>62</v>
      </c>
      <c r="BK88" s="6">
        <v>63</v>
      </c>
      <c r="BL88" s="6">
        <v>64</v>
      </c>
      <c r="BM88" s="6">
        <v>65</v>
      </c>
      <c r="BN88" s="6">
        <v>66</v>
      </c>
      <c r="BO88" s="6">
        <v>67</v>
      </c>
      <c r="BP88" s="6">
        <v>68</v>
      </c>
      <c r="BQ88" s="6">
        <v>69</v>
      </c>
      <c r="BR88" s="6">
        <v>70</v>
      </c>
      <c r="BS88" s="6">
        <v>71</v>
      </c>
      <c r="BT88" s="6">
        <v>72</v>
      </c>
      <c r="BU88" s="6">
        <v>73</v>
      </c>
      <c r="BV88" s="6">
        <v>74</v>
      </c>
      <c r="BW88" s="6">
        <v>75</v>
      </c>
      <c r="BX88" s="6">
        <v>76</v>
      </c>
      <c r="BY88" s="6">
        <v>77</v>
      </c>
      <c r="BZ88" s="6">
        <v>78</v>
      </c>
      <c r="CA88" s="6">
        <v>79</v>
      </c>
      <c r="CB88" s="6">
        <v>80</v>
      </c>
      <c r="CC88" s="6">
        <v>81</v>
      </c>
      <c r="CD88" s="6">
        <v>82</v>
      </c>
      <c r="CE88" s="6">
        <v>83</v>
      </c>
      <c r="CF88" s="6">
        <v>84</v>
      </c>
      <c r="CG88" s="6">
        <v>85</v>
      </c>
      <c r="CH88" s="6">
        <v>86</v>
      </c>
      <c r="CI88" s="6">
        <v>87</v>
      </c>
      <c r="CJ88" s="6">
        <v>88</v>
      </c>
      <c r="CK88" s="6">
        <v>89</v>
      </c>
      <c r="CL88" s="6">
        <v>90</v>
      </c>
      <c r="CM88" s="6">
        <v>91</v>
      </c>
      <c r="CN88" s="6">
        <v>92</v>
      </c>
      <c r="CO88" s="6">
        <v>93</v>
      </c>
      <c r="CP88" s="6">
        <v>94</v>
      </c>
      <c r="CQ88" s="6">
        <v>95</v>
      </c>
      <c r="CR88" s="6">
        <v>96</v>
      </c>
      <c r="CS88" s="6">
        <v>97</v>
      </c>
      <c r="CT88" s="6">
        <v>98</v>
      </c>
      <c r="CU88" s="6">
        <v>99</v>
      </c>
      <c r="CV88" s="6">
        <v>100</v>
      </c>
      <c r="CW88" s="5"/>
      <c r="CX88" s="18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</row>
    <row r="89" spans="28:115" hidden="1" x14ac:dyDescent="0.2">
      <c r="AK89" s="16">
        <v>0.1</v>
      </c>
      <c r="AL89" s="6">
        <v>2</v>
      </c>
      <c r="AM89" s="6">
        <v>0.1</v>
      </c>
      <c r="AN89" s="4">
        <v>6</v>
      </c>
      <c r="AO89" s="4">
        <v>6</v>
      </c>
      <c r="AP89" s="4">
        <v>6</v>
      </c>
      <c r="AQ89" s="4">
        <v>6</v>
      </c>
      <c r="AR89" s="4">
        <v>6</v>
      </c>
      <c r="AS89" s="4">
        <v>6</v>
      </c>
      <c r="AT89" s="4">
        <v>6</v>
      </c>
      <c r="AU89" s="4">
        <v>6</v>
      </c>
      <c r="AV89" s="4">
        <v>6</v>
      </c>
      <c r="AW89" s="4">
        <v>6</v>
      </c>
      <c r="AX89" s="4">
        <v>6</v>
      </c>
      <c r="AY89" s="4">
        <v>6</v>
      </c>
      <c r="AZ89" s="4">
        <v>6</v>
      </c>
      <c r="BA89" s="4">
        <v>6</v>
      </c>
      <c r="BB89" s="4">
        <v>6</v>
      </c>
      <c r="BC89" s="4">
        <v>6</v>
      </c>
      <c r="BD89" s="4">
        <v>6</v>
      </c>
      <c r="BE89" s="4">
        <v>6</v>
      </c>
      <c r="BF89" s="4">
        <v>6</v>
      </c>
      <c r="BG89" s="4">
        <v>6</v>
      </c>
      <c r="BH89" s="4">
        <v>6</v>
      </c>
      <c r="BI89" s="4">
        <v>6</v>
      </c>
      <c r="BJ89" s="4">
        <v>6</v>
      </c>
      <c r="BK89" s="4">
        <v>6</v>
      </c>
      <c r="BL89" s="4">
        <v>6</v>
      </c>
      <c r="BM89" s="4">
        <v>6</v>
      </c>
      <c r="BN89" s="4">
        <v>6</v>
      </c>
      <c r="BO89" s="4">
        <v>6</v>
      </c>
      <c r="BP89" s="4">
        <v>6</v>
      </c>
      <c r="BQ89" s="4">
        <v>6</v>
      </c>
      <c r="BR89" s="4">
        <v>6</v>
      </c>
      <c r="BS89" s="4">
        <v>6</v>
      </c>
      <c r="BT89" s="4">
        <v>6</v>
      </c>
      <c r="BU89" s="4">
        <v>6</v>
      </c>
      <c r="BV89" s="4">
        <v>6</v>
      </c>
      <c r="BW89" s="4">
        <v>6</v>
      </c>
      <c r="BX89" s="4">
        <v>6</v>
      </c>
      <c r="BY89" s="4">
        <v>6</v>
      </c>
      <c r="BZ89" s="4">
        <v>6</v>
      </c>
      <c r="CA89" s="4">
        <v>6</v>
      </c>
      <c r="CB89" s="4">
        <v>6</v>
      </c>
      <c r="CC89" s="4">
        <v>6</v>
      </c>
      <c r="CD89" s="4">
        <v>6</v>
      </c>
      <c r="CE89" s="4">
        <v>6</v>
      </c>
      <c r="CF89" s="4">
        <v>6</v>
      </c>
      <c r="CG89" s="4">
        <v>6</v>
      </c>
      <c r="CH89" s="4">
        <v>6</v>
      </c>
      <c r="CI89" s="4">
        <v>6</v>
      </c>
      <c r="CJ89" s="4">
        <v>6</v>
      </c>
      <c r="CK89" s="4">
        <v>6</v>
      </c>
      <c r="CL89" s="4">
        <v>6</v>
      </c>
      <c r="CM89" s="4">
        <v>6</v>
      </c>
      <c r="CN89" s="4">
        <v>6</v>
      </c>
      <c r="CO89" s="4">
        <v>6</v>
      </c>
      <c r="CP89" s="4">
        <v>6</v>
      </c>
      <c r="CQ89" s="4">
        <v>6</v>
      </c>
      <c r="CR89" s="4">
        <v>6</v>
      </c>
      <c r="CS89" s="4">
        <v>6</v>
      </c>
      <c r="CT89" s="4">
        <v>6</v>
      </c>
      <c r="CU89" s="4">
        <v>6</v>
      </c>
      <c r="CV89" s="4">
        <v>6</v>
      </c>
      <c r="CW89" s="4"/>
      <c r="CX89" s="18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</row>
    <row r="90" spans="28:115" hidden="1" x14ac:dyDescent="0.2">
      <c r="AK90" s="16">
        <v>0.2</v>
      </c>
      <c r="AL90" s="6">
        <v>3</v>
      </c>
      <c r="AM90" s="6">
        <v>0.2</v>
      </c>
      <c r="AN90" s="4">
        <v>5</v>
      </c>
      <c r="AO90" s="4">
        <v>5</v>
      </c>
      <c r="AP90" s="4">
        <v>5</v>
      </c>
      <c r="AQ90" s="4">
        <v>5</v>
      </c>
      <c r="AR90" s="4">
        <v>5</v>
      </c>
      <c r="AS90" s="4">
        <v>5</v>
      </c>
      <c r="AT90" s="4">
        <v>5</v>
      </c>
      <c r="AU90" s="4">
        <v>5</v>
      </c>
      <c r="AV90" s="4">
        <v>5</v>
      </c>
      <c r="AW90" s="4">
        <v>5</v>
      </c>
      <c r="AX90" s="4">
        <v>5</v>
      </c>
      <c r="AY90" s="4">
        <v>5</v>
      </c>
      <c r="AZ90" s="4">
        <v>5</v>
      </c>
      <c r="BA90" s="4">
        <v>5</v>
      </c>
      <c r="BB90" s="4">
        <v>5</v>
      </c>
      <c r="BC90" s="4">
        <v>5</v>
      </c>
      <c r="BD90" s="4">
        <v>5</v>
      </c>
      <c r="BE90" s="4">
        <v>5</v>
      </c>
      <c r="BF90" s="4">
        <v>5</v>
      </c>
      <c r="BG90" s="4">
        <v>5</v>
      </c>
      <c r="BH90" s="4">
        <v>5</v>
      </c>
      <c r="BI90" s="4">
        <v>5</v>
      </c>
      <c r="BJ90" s="4">
        <v>5</v>
      </c>
      <c r="BK90" s="4">
        <v>5</v>
      </c>
      <c r="BL90" s="4">
        <v>5</v>
      </c>
      <c r="BM90" s="4">
        <v>5</v>
      </c>
      <c r="BN90" s="4">
        <v>5</v>
      </c>
      <c r="BO90" s="4">
        <v>5</v>
      </c>
      <c r="BP90" s="4">
        <v>5</v>
      </c>
      <c r="BQ90" s="4">
        <v>5</v>
      </c>
      <c r="BR90" s="4">
        <v>5</v>
      </c>
      <c r="BS90" s="4">
        <v>5</v>
      </c>
      <c r="BT90" s="4">
        <v>5</v>
      </c>
      <c r="BU90" s="4">
        <v>5</v>
      </c>
      <c r="BV90" s="4">
        <v>5</v>
      </c>
      <c r="BW90" s="4">
        <v>5</v>
      </c>
      <c r="BX90" s="4">
        <v>5</v>
      </c>
      <c r="BY90" s="4">
        <v>5</v>
      </c>
      <c r="BZ90" s="4">
        <v>5</v>
      </c>
      <c r="CA90" s="4">
        <v>5</v>
      </c>
      <c r="CB90" s="4">
        <v>5</v>
      </c>
      <c r="CC90" s="4">
        <v>5</v>
      </c>
      <c r="CD90" s="4">
        <v>5</v>
      </c>
      <c r="CE90" s="4">
        <v>5</v>
      </c>
      <c r="CF90" s="4">
        <v>5</v>
      </c>
      <c r="CG90" s="4">
        <v>5</v>
      </c>
      <c r="CH90" s="4">
        <v>5</v>
      </c>
      <c r="CI90" s="4">
        <v>5</v>
      </c>
      <c r="CJ90" s="4">
        <v>5</v>
      </c>
      <c r="CK90" s="4">
        <v>5</v>
      </c>
      <c r="CL90" s="4">
        <v>5</v>
      </c>
      <c r="CM90" s="4">
        <v>5</v>
      </c>
      <c r="CN90" s="4">
        <v>5</v>
      </c>
      <c r="CO90" s="4">
        <v>5</v>
      </c>
      <c r="CP90" s="4">
        <v>5</v>
      </c>
      <c r="CQ90" s="4">
        <v>5</v>
      </c>
      <c r="CR90" s="4">
        <v>5</v>
      </c>
      <c r="CS90" s="4">
        <v>5</v>
      </c>
      <c r="CT90" s="4">
        <v>5</v>
      </c>
      <c r="CU90" s="4">
        <v>5</v>
      </c>
      <c r="CV90" s="4">
        <v>5</v>
      </c>
      <c r="CW90" s="4"/>
      <c r="CX90" s="18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</row>
    <row r="91" spans="28:115" hidden="1" x14ac:dyDescent="0.2">
      <c r="AK91" s="16">
        <v>0.3</v>
      </c>
      <c r="AL91" s="6">
        <v>4</v>
      </c>
      <c r="AM91" s="6">
        <v>0.3</v>
      </c>
      <c r="AN91" s="4">
        <v>4</v>
      </c>
      <c r="AO91" s="4">
        <v>4</v>
      </c>
      <c r="AP91" s="4">
        <v>4</v>
      </c>
      <c r="AQ91" s="4">
        <v>4</v>
      </c>
      <c r="AR91" s="4">
        <v>4</v>
      </c>
      <c r="AS91" s="4">
        <v>4</v>
      </c>
      <c r="AT91" s="4">
        <v>4</v>
      </c>
      <c r="AU91" s="4">
        <v>4</v>
      </c>
      <c r="AV91" s="4">
        <v>4</v>
      </c>
      <c r="AW91" s="4">
        <v>4</v>
      </c>
      <c r="AX91" s="4">
        <v>4</v>
      </c>
      <c r="AY91" s="4">
        <v>4</v>
      </c>
      <c r="AZ91" s="4">
        <v>4</v>
      </c>
      <c r="BA91" s="4">
        <v>4</v>
      </c>
      <c r="BB91" s="4">
        <v>4</v>
      </c>
      <c r="BC91" s="4">
        <v>4</v>
      </c>
      <c r="BD91" s="4">
        <v>4</v>
      </c>
      <c r="BE91" s="4">
        <v>4</v>
      </c>
      <c r="BF91" s="4">
        <v>4</v>
      </c>
      <c r="BG91" s="4">
        <v>4</v>
      </c>
      <c r="BH91" s="4">
        <v>4</v>
      </c>
      <c r="BI91" s="4">
        <v>4</v>
      </c>
      <c r="BJ91" s="4">
        <v>4</v>
      </c>
      <c r="BK91" s="4">
        <v>4</v>
      </c>
      <c r="BL91" s="4">
        <v>4</v>
      </c>
      <c r="BM91" s="4">
        <v>4</v>
      </c>
      <c r="BN91" s="4">
        <v>4</v>
      </c>
      <c r="BO91" s="4">
        <v>4</v>
      </c>
      <c r="BP91" s="4">
        <v>4</v>
      </c>
      <c r="BQ91" s="4">
        <v>4</v>
      </c>
      <c r="BR91" s="4">
        <v>4</v>
      </c>
      <c r="BS91" s="4">
        <v>4</v>
      </c>
      <c r="BT91" s="4">
        <v>4</v>
      </c>
      <c r="BU91" s="4">
        <v>4</v>
      </c>
      <c r="BV91" s="4">
        <v>4</v>
      </c>
      <c r="BW91" s="4">
        <v>4</v>
      </c>
      <c r="BX91" s="4">
        <v>4</v>
      </c>
      <c r="BY91" s="4">
        <v>4</v>
      </c>
      <c r="BZ91" s="4">
        <v>4</v>
      </c>
      <c r="CA91" s="4">
        <v>4</v>
      </c>
      <c r="CB91" s="4">
        <v>4</v>
      </c>
      <c r="CC91" s="4">
        <v>4</v>
      </c>
      <c r="CD91" s="4">
        <v>4</v>
      </c>
      <c r="CE91" s="4">
        <v>4</v>
      </c>
      <c r="CF91" s="4">
        <v>4</v>
      </c>
      <c r="CG91" s="4">
        <v>4</v>
      </c>
      <c r="CH91" s="4">
        <v>4</v>
      </c>
      <c r="CI91" s="4">
        <v>4</v>
      </c>
      <c r="CJ91" s="4">
        <v>4</v>
      </c>
      <c r="CK91" s="4">
        <v>4</v>
      </c>
      <c r="CL91" s="4">
        <v>4</v>
      </c>
      <c r="CM91" s="4">
        <v>4</v>
      </c>
      <c r="CN91" s="4">
        <v>4</v>
      </c>
      <c r="CO91" s="4">
        <v>4</v>
      </c>
      <c r="CP91" s="4">
        <v>4</v>
      </c>
      <c r="CQ91" s="4">
        <v>4</v>
      </c>
      <c r="CR91" s="4">
        <v>4</v>
      </c>
      <c r="CS91" s="4">
        <v>4</v>
      </c>
      <c r="CT91" s="4">
        <v>4</v>
      </c>
      <c r="CU91" s="4">
        <v>4</v>
      </c>
      <c r="CV91" s="4">
        <v>4</v>
      </c>
      <c r="CW91" s="4"/>
      <c r="CX91" s="18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</row>
    <row r="92" spans="28:115" hidden="1" x14ac:dyDescent="0.2">
      <c r="AK92" s="16">
        <v>0.4</v>
      </c>
      <c r="AL92" s="6">
        <v>5</v>
      </c>
      <c r="AM92" s="6">
        <v>0.4</v>
      </c>
      <c r="AN92" s="4">
        <v>4</v>
      </c>
      <c r="AO92" s="4">
        <v>4</v>
      </c>
      <c r="AP92" s="4">
        <v>4</v>
      </c>
      <c r="AQ92" s="4">
        <v>4</v>
      </c>
      <c r="AR92" s="4">
        <v>4</v>
      </c>
      <c r="AS92" s="4">
        <v>4</v>
      </c>
      <c r="AT92" s="4">
        <v>4</v>
      </c>
      <c r="AU92" s="4">
        <v>4</v>
      </c>
      <c r="AV92" s="4">
        <v>4</v>
      </c>
      <c r="AW92" s="4">
        <v>4</v>
      </c>
      <c r="AX92" s="4">
        <v>4</v>
      </c>
      <c r="AY92" s="4">
        <v>4</v>
      </c>
      <c r="AZ92" s="4">
        <v>4</v>
      </c>
      <c r="BA92" s="4">
        <v>4</v>
      </c>
      <c r="BB92" s="4">
        <v>4</v>
      </c>
      <c r="BC92" s="4">
        <v>4</v>
      </c>
      <c r="BD92" s="4">
        <v>4</v>
      </c>
      <c r="BE92" s="4">
        <v>4</v>
      </c>
      <c r="BF92" s="4">
        <v>4</v>
      </c>
      <c r="BG92" s="4">
        <v>4</v>
      </c>
      <c r="BH92" s="4">
        <v>4</v>
      </c>
      <c r="BI92" s="4">
        <v>4</v>
      </c>
      <c r="BJ92" s="4">
        <v>4</v>
      </c>
      <c r="BK92" s="4">
        <v>4</v>
      </c>
      <c r="BL92" s="4">
        <v>4</v>
      </c>
      <c r="BM92" s="4">
        <v>4</v>
      </c>
      <c r="BN92" s="4">
        <v>4</v>
      </c>
      <c r="BO92" s="4">
        <v>4</v>
      </c>
      <c r="BP92" s="4">
        <v>4</v>
      </c>
      <c r="BQ92" s="4">
        <v>4</v>
      </c>
      <c r="BR92" s="4">
        <v>3</v>
      </c>
      <c r="BS92" s="4">
        <v>3</v>
      </c>
      <c r="BT92" s="4">
        <v>3</v>
      </c>
      <c r="BU92" s="4">
        <v>3</v>
      </c>
      <c r="BV92" s="4">
        <v>3</v>
      </c>
      <c r="BW92" s="4">
        <v>3</v>
      </c>
      <c r="BX92" s="4">
        <v>3</v>
      </c>
      <c r="BY92" s="4">
        <v>3</v>
      </c>
      <c r="BZ92" s="4">
        <v>3</v>
      </c>
      <c r="CA92" s="4">
        <v>3</v>
      </c>
      <c r="CB92" s="4">
        <v>3</v>
      </c>
      <c r="CC92" s="4">
        <v>3</v>
      </c>
      <c r="CD92" s="4">
        <v>3</v>
      </c>
      <c r="CE92" s="4">
        <v>3</v>
      </c>
      <c r="CF92" s="4">
        <v>3</v>
      </c>
      <c r="CG92" s="4">
        <v>3</v>
      </c>
      <c r="CH92" s="4">
        <v>3</v>
      </c>
      <c r="CI92" s="4">
        <v>3</v>
      </c>
      <c r="CJ92" s="4">
        <v>3</v>
      </c>
      <c r="CK92" s="4">
        <v>3</v>
      </c>
      <c r="CL92" s="4">
        <v>3</v>
      </c>
      <c r="CM92" s="4">
        <v>3</v>
      </c>
      <c r="CN92" s="4">
        <v>3</v>
      </c>
      <c r="CO92" s="4">
        <v>3</v>
      </c>
      <c r="CP92" s="4">
        <v>3</v>
      </c>
      <c r="CQ92" s="4">
        <v>3</v>
      </c>
      <c r="CR92" s="4">
        <v>3</v>
      </c>
      <c r="CS92" s="4">
        <v>3</v>
      </c>
      <c r="CT92" s="4">
        <v>3</v>
      </c>
      <c r="CU92" s="4">
        <v>3</v>
      </c>
      <c r="CV92" s="4">
        <v>3</v>
      </c>
      <c r="CW92" s="4"/>
      <c r="CX92" s="18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</row>
    <row r="93" spans="28:115" hidden="1" x14ac:dyDescent="0.2">
      <c r="AK93" s="16">
        <v>0.5</v>
      </c>
      <c r="AL93" s="6">
        <v>6</v>
      </c>
      <c r="AM93" s="6">
        <v>0.5</v>
      </c>
      <c r="AN93" s="4">
        <v>4</v>
      </c>
      <c r="AO93" s="4">
        <v>4</v>
      </c>
      <c r="AP93" s="4">
        <v>4</v>
      </c>
      <c r="AQ93" s="4">
        <v>4</v>
      </c>
      <c r="AR93" s="4">
        <v>4</v>
      </c>
      <c r="AS93" s="4">
        <v>4</v>
      </c>
      <c r="AT93" s="4">
        <v>4</v>
      </c>
      <c r="AU93" s="4">
        <v>4</v>
      </c>
      <c r="AV93" s="4">
        <v>4</v>
      </c>
      <c r="AW93" s="4">
        <v>4</v>
      </c>
      <c r="AX93" s="4">
        <v>3</v>
      </c>
      <c r="AY93" s="4">
        <v>3</v>
      </c>
      <c r="AZ93" s="4">
        <v>3</v>
      </c>
      <c r="BA93" s="4">
        <v>3</v>
      </c>
      <c r="BB93" s="4">
        <v>3</v>
      </c>
      <c r="BC93" s="4">
        <v>3</v>
      </c>
      <c r="BD93" s="4">
        <v>3</v>
      </c>
      <c r="BE93" s="4">
        <v>3</v>
      </c>
      <c r="BF93" s="4">
        <v>3</v>
      </c>
      <c r="BG93" s="4">
        <v>3</v>
      </c>
      <c r="BH93" s="4">
        <v>3</v>
      </c>
      <c r="BI93" s="4">
        <v>3</v>
      </c>
      <c r="BJ93" s="4">
        <v>3</v>
      </c>
      <c r="BK93" s="4">
        <v>3</v>
      </c>
      <c r="BL93" s="4">
        <v>3</v>
      </c>
      <c r="BM93" s="4">
        <v>3</v>
      </c>
      <c r="BN93" s="4">
        <v>3</v>
      </c>
      <c r="BO93" s="4">
        <v>3</v>
      </c>
      <c r="BP93" s="4">
        <v>3</v>
      </c>
      <c r="BQ93" s="4">
        <v>3</v>
      </c>
      <c r="BR93" s="4">
        <v>3</v>
      </c>
      <c r="BS93" s="4">
        <v>3</v>
      </c>
      <c r="BT93" s="4">
        <v>3</v>
      </c>
      <c r="BU93" s="4">
        <v>3</v>
      </c>
      <c r="BV93" s="4">
        <v>3</v>
      </c>
      <c r="BW93" s="4">
        <v>3</v>
      </c>
      <c r="BX93" s="4">
        <v>3</v>
      </c>
      <c r="BY93" s="4">
        <v>3</v>
      </c>
      <c r="BZ93" s="4">
        <v>3</v>
      </c>
      <c r="CA93" s="4">
        <v>3</v>
      </c>
      <c r="CB93" s="4">
        <v>3</v>
      </c>
      <c r="CC93" s="4">
        <v>3</v>
      </c>
      <c r="CD93" s="4">
        <v>3</v>
      </c>
      <c r="CE93" s="4">
        <v>3</v>
      </c>
      <c r="CF93" s="4">
        <v>3</v>
      </c>
      <c r="CG93" s="4">
        <v>3</v>
      </c>
      <c r="CH93" s="4">
        <v>3</v>
      </c>
      <c r="CI93" s="4">
        <v>3</v>
      </c>
      <c r="CJ93" s="4">
        <v>3</v>
      </c>
      <c r="CK93" s="4">
        <v>3</v>
      </c>
      <c r="CL93" s="4">
        <v>3</v>
      </c>
      <c r="CM93" s="4">
        <v>3</v>
      </c>
      <c r="CN93" s="4">
        <v>3</v>
      </c>
      <c r="CO93" s="4">
        <v>3</v>
      </c>
      <c r="CP93" s="4">
        <v>3</v>
      </c>
      <c r="CQ93" s="4">
        <v>3</v>
      </c>
      <c r="CR93" s="4">
        <v>3</v>
      </c>
      <c r="CS93" s="4">
        <v>3</v>
      </c>
      <c r="CT93" s="4">
        <v>3</v>
      </c>
      <c r="CU93" s="4">
        <v>3</v>
      </c>
      <c r="CV93" s="4">
        <v>3</v>
      </c>
      <c r="CW93" s="4"/>
      <c r="CX93" s="18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</row>
    <row r="94" spans="28:115" hidden="1" x14ac:dyDescent="0.2">
      <c r="AK94" s="16">
        <v>0.6</v>
      </c>
      <c r="AL94" s="6">
        <v>7</v>
      </c>
      <c r="AM94" s="6">
        <v>0.6</v>
      </c>
      <c r="AN94" s="4">
        <v>3</v>
      </c>
      <c r="AO94" s="4">
        <v>3</v>
      </c>
      <c r="AP94" s="4">
        <v>3</v>
      </c>
      <c r="AQ94" s="4">
        <v>3</v>
      </c>
      <c r="AR94" s="4">
        <v>3</v>
      </c>
      <c r="AS94" s="4">
        <v>3</v>
      </c>
      <c r="AT94" s="4">
        <v>3</v>
      </c>
      <c r="AU94" s="4">
        <v>3</v>
      </c>
      <c r="AV94" s="4">
        <v>3</v>
      </c>
      <c r="AW94" s="4">
        <v>3</v>
      </c>
      <c r="AX94" s="4">
        <v>3</v>
      </c>
      <c r="AY94" s="4">
        <v>3</v>
      </c>
      <c r="AZ94" s="4">
        <v>3</v>
      </c>
      <c r="BA94" s="4">
        <v>3</v>
      </c>
      <c r="BB94" s="4">
        <v>3</v>
      </c>
      <c r="BC94" s="4">
        <v>3</v>
      </c>
      <c r="BD94" s="4">
        <v>3</v>
      </c>
      <c r="BE94" s="4">
        <v>3</v>
      </c>
      <c r="BF94" s="4">
        <v>3</v>
      </c>
      <c r="BG94" s="4">
        <v>3</v>
      </c>
      <c r="BH94" s="4">
        <v>2</v>
      </c>
      <c r="BI94" s="4">
        <v>2</v>
      </c>
      <c r="BJ94" s="4">
        <v>2</v>
      </c>
      <c r="BK94" s="4">
        <v>2</v>
      </c>
      <c r="BL94" s="4">
        <v>2</v>
      </c>
      <c r="BM94" s="4">
        <v>2</v>
      </c>
      <c r="BN94" s="4">
        <v>2</v>
      </c>
      <c r="BO94" s="4">
        <v>2</v>
      </c>
      <c r="BP94" s="4">
        <v>2</v>
      </c>
      <c r="BQ94" s="4">
        <v>2</v>
      </c>
      <c r="BR94" s="4">
        <v>2</v>
      </c>
      <c r="BS94" s="4">
        <v>2</v>
      </c>
      <c r="BT94" s="4">
        <v>2</v>
      </c>
      <c r="BU94" s="4">
        <v>2</v>
      </c>
      <c r="BV94" s="4">
        <v>2</v>
      </c>
      <c r="BW94" s="4">
        <v>2</v>
      </c>
      <c r="BX94" s="4">
        <v>2</v>
      </c>
      <c r="BY94" s="4">
        <v>2</v>
      </c>
      <c r="BZ94" s="4">
        <v>2</v>
      </c>
      <c r="CA94" s="4">
        <v>2</v>
      </c>
      <c r="CB94" s="4">
        <v>2</v>
      </c>
      <c r="CC94" s="4">
        <v>2</v>
      </c>
      <c r="CD94" s="4">
        <v>2</v>
      </c>
      <c r="CE94" s="4">
        <v>2</v>
      </c>
      <c r="CF94" s="4">
        <v>2</v>
      </c>
      <c r="CG94" s="4">
        <v>2</v>
      </c>
      <c r="CH94" s="4">
        <v>2</v>
      </c>
      <c r="CI94" s="4">
        <v>2</v>
      </c>
      <c r="CJ94" s="4">
        <v>2</v>
      </c>
      <c r="CK94" s="4">
        <v>2</v>
      </c>
      <c r="CL94" s="4">
        <v>2</v>
      </c>
      <c r="CM94" s="4">
        <v>2</v>
      </c>
      <c r="CN94" s="4">
        <v>2</v>
      </c>
      <c r="CO94" s="4">
        <v>2</v>
      </c>
      <c r="CP94" s="4">
        <v>2</v>
      </c>
      <c r="CQ94" s="4">
        <v>2</v>
      </c>
      <c r="CR94" s="4">
        <v>2</v>
      </c>
      <c r="CS94" s="4">
        <v>2</v>
      </c>
      <c r="CT94" s="4">
        <v>2</v>
      </c>
      <c r="CU94" s="4">
        <v>2</v>
      </c>
      <c r="CV94" s="4">
        <v>2</v>
      </c>
      <c r="CW94" s="4"/>
      <c r="CX94" s="18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</row>
    <row r="95" spans="28:115" hidden="1" x14ac:dyDescent="0.2">
      <c r="AK95" s="16">
        <v>0.7</v>
      </c>
      <c r="AL95" s="6">
        <v>8</v>
      </c>
      <c r="AM95" s="6">
        <v>0.7</v>
      </c>
      <c r="AN95" s="4">
        <v>2</v>
      </c>
      <c r="AO95" s="4">
        <v>2</v>
      </c>
      <c r="AP95" s="4">
        <v>2</v>
      </c>
      <c r="AQ95" s="4">
        <v>2</v>
      </c>
      <c r="AR95" s="4">
        <v>2</v>
      </c>
      <c r="AS95" s="4">
        <v>2</v>
      </c>
      <c r="AT95" s="4">
        <v>2</v>
      </c>
      <c r="AU95" s="4">
        <v>2</v>
      </c>
      <c r="AV95" s="4">
        <v>2</v>
      </c>
      <c r="AW95" s="4">
        <v>2</v>
      </c>
      <c r="AX95" s="4">
        <v>2</v>
      </c>
      <c r="AY95" s="4">
        <v>2</v>
      </c>
      <c r="AZ95" s="4">
        <v>2</v>
      </c>
      <c r="BA95" s="4">
        <v>2</v>
      </c>
      <c r="BB95" s="4">
        <v>2</v>
      </c>
      <c r="BC95" s="4">
        <v>2</v>
      </c>
      <c r="BD95" s="4">
        <v>2</v>
      </c>
      <c r="BE95" s="4">
        <v>2</v>
      </c>
      <c r="BF95" s="4">
        <v>2</v>
      </c>
      <c r="BG95" s="4">
        <v>2</v>
      </c>
      <c r="BH95" s="4">
        <v>2</v>
      </c>
      <c r="BI95" s="4">
        <v>2</v>
      </c>
      <c r="BJ95" s="4">
        <v>2</v>
      </c>
      <c r="BK95" s="4">
        <v>2</v>
      </c>
      <c r="BL95" s="4">
        <v>2</v>
      </c>
      <c r="BM95" s="4">
        <v>2</v>
      </c>
      <c r="BN95" s="4">
        <v>2</v>
      </c>
      <c r="BO95" s="4">
        <v>2</v>
      </c>
      <c r="BP95" s="4">
        <v>2</v>
      </c>
      <c r="BQ95" s="4">
        <v>2</v>
      </c>
      <c r="BR95" s="4">
        <v>2</v>
      </c>
      <c r="BS95" s="4">
        <v>2</v>
      </c>
      <c r="BT95" s="4">
        <v>2</v>
      </c>
      <c r="BU95" s="4">
        <v>2</v>
      </c>
      <c r="BV95" s="4">
        <v>2</v>
      </c>
      <c r="BW95" s="4">
        <v>2</v>
      </c>
      <c r="BX95" s="4">
        <v>2</v>
      </c>
      <c r="BY95" s="4">
        <v>2</v>
      </c>
      <c r="BZ95" s="4">
        <v>2</v>
      </c>
      <c r="CA95" s="4">
        <v>2</v>
      </c>
      <c r="CB95" s="4">
        <v>2</v>
      </c>
      <c r="CC95" s="4">
        <v>2</v>
      </c>
      <c r="CD95" s="4">
        <v>2</v>
      </c>
      <c r="CE95" s="4">
        <v>2</v>
      </c>
      <c r="CF95" s="4">
        <v>2</v>
      </c>
      <c r="CG95" s="4">
        <v>2</v>
      </c>
      <c r="CH95" s="4">
        <v>2</v>
      </c>
      <c r="CI95" s="4">
        <v>2</v>
      </c>
      <c r="CJ95" s="4">
        <v>2</v>
      </c>
      <c r="CK95" s="4">
        <v>2</v>
      </c>
      <c r="CL95" s="4">
        <v>2</v>
      </c>
      <c r="CM95" s="4">
        <v>2</v>
      </c>
      <c r="CN95" s="4">
        <v>2</v>
      </c>
      <c r="CO95" s="4">
        <v>2</v>
      </c>
      <c r="CP95" s="4">
        <v>2</v>
      </c>
      <c r="CQ95" s="4">
        <v>2</v>
      </c>
      <c r="CR95" s="4">
        <v>2</v>
      </c>
      <c r="CS95" s="4">
        <v>2</v>
      </c>
      <c r="CT95" s="4">
        <v>2</v>
      </c>
      <c r="CU95" s="4">
        <v>2</v>
      </c>
      <c r="CV95" s="4">
        <v>2</v>
      </c>
      <c r="CW95" s="4"/>
      <c r="CX95" s="18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</row>
    <row r="96" spans="28:115" hidden="1" x14ac:dyDescent="0.2">
      <c r="AK96" s="16">
        <v>0.8</v>
      </c>
      <c r="AL96" s="6">
        <v>9</v>
      </c>
      <c r="AM96" s="6">
        <v>0.8</v>
      </c>
      <c r="AN96" s="4">
        <v>2</v>
      </c>
      <c r="AO96" s="4">
        <v>2</v>
      </c>
      <c r="AP96" s="4">
        <v>2</v>
      </c>
      <c r="AQ96" s="4">
        <v>2</v>
      </c>
      <c r="AR96" s="4">
        <v>2</v>
      </c>
      <c r="AS96" s="4">
        <v>2</v>
      </c>
      <c r="AT96" s="4">
        <v>2</v>
      </c>
      <c r="AU96" s="4">
        <v>2</v>
      </c>
      <c r="AV96" s="4">
        <v>2</v>
      </c>
      <c r="AW96" s="4">
        <v>2</v>
      </c>
      <c r="AX96" s="4">
        <v>2</v>
      </c>
      <c r="AY96" s="4">
        <v>2</v>
      </c>
      <c r="AZ96" s="4">
        <v>2</v>
      </c>
      <c r="BA96" s="4">
        <v>2</v>
      </c>
      <c r="BB96" s="4">
        <v>2</v>
      </c>
      <c r="BC96" s="4">
        <v>2</v>
      </c>
      <c r="BD96" s="4">
        <v>2</v>
      </c>
      <c r="BE96" s="4">
        <v>2</v>
      </c>
      <c r="BF96" s="4">
        <v>2</v>
      </c>
      <c r="BG96" s="4">
        <v>2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1</v>
      </c>
      <c r="CF96" s="4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/>
      <c r="CX96" s="18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</row>
    <row r="97" spans="1:115" hidden="1" x14ac:dyDescent="0.2">
      <c r="AK97" s="16">
        <v>0.9</v>
      </c>
      <c r="AL97" s="6">
        <v>10</v>
      </c>
      <c r="AM97" s="6">
        <v>0.9</v>
      </c>
      <c r="AN97" s="4">
        <v>2</v>
      </c>
      <c r="AO97" s="4">
        <v>2</v>
      </c>
      <c r="AP97" s="4">
        <v>2</v>
      </c>
      <c r="AQ97" s="4">
        <v>2</v>
      </c>
      <c r="AR97" s="4">
        <v>2</v>
      </c>
      <c r="AS97" s="4">
        <v>2</v>
      </c>
      <c r="AT97" s="4">
        <v>2</v>
      </c>
      <c r="AU97" s="4">
        <v>2</v>
      </c>
      <c r="AV97" s="4">
        <v>2</v>
      </c>
      <c r="AW97" s="4">
        <v>2</v>
      </c>
      <c r="AX97" s="4">
        <v>1</v>
      </c>
      <c r="AY97" s="4">
        <v>1</v>
      </c>
      <c r="AZ97" s="4">
        <v>1</v>
      </c>
      <c r="BA97" s="4">
        <v>1</v>
      </c>
      <c r="BB97" s="4">
        <v>1</v>
      </c>
      <c r="BC97" s="4">
        <v>1</v>
      </c>
      <c r="BD97" s="4">
        <v>1</v>
      </c>
      <c r="BE97" s="4">
        <v>1</v>
      </c>
      <c r="BF97" s="4">
        <v>1</v>
      </c>
      <c r="BG97" s="4">
        <v>1</v>
      </c>
      <c r="BH97" s="4">
        <v>1</v>
      </c>
      <c r="BI97" s="4">
        <v>1</v>
      </c>
      <c r="BJ97" s="4">
        <v>1</v>
      </c>
      <c r="BK97" s="4">
        <v>1</v>
      </c>
      <c r="BL97" s="4">
        <v>1</v>
      </c>
      <c r="BM97" s="4">
        <v>1</v>
      </c>
      <c r="BN97" s="4">
        <v>1</v>
      </c>
      <c r="BO97" s="4">
        <v>1</v>
      </c>
      <c r="BP97" s="4">
        <v>1</v>
      </c>
      <c r="BQ97" s="4">
        <v>1</v>
      </c>
      <c r="BR97" s="4">
        <v>1</v>
      </c>
      <c r="BS97" s="4">
        <v>1</v>
      </c>
      <c r="BT97" s="4">
        <v>1</v>
      </c>
      <c r="BU97" s="4">
        <v>1</v>
      </c>
      <c r="BV97" s="4">
        <v>1</v>
      </c>
      <c r="BW97" s="4">
        <v>1</v>
      </c>
      <c r="BX97" s="4">
        <v>1</v>
      </c>
      <c r="BY97" s="4">
        <v>1</v>
      </c>
      <c r="BZ97" s="4">
        <v>1</v>
      </c>
      <c r="CA97" s="4">
        <v>1</v>
      </c>
      <c r="CB97" s="4">
        <v>1</v>
      </c>
      <c r="CC97" s="4">
        <v>1</v>
      </c>
      <c r="CD97" s="4">
        <v>1</v>
      </c>
      <c r="CE97" s="4">
        <v>1</v>
      </c>
      <c r="CF97" s="4">
        <v>1</v>
      </c>
      <c r="CG97" s="4">
        <v>1</v>
      </c>
      <c r="CH97" s="4">
        <v>1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1</v>
      </c>
      <c r="CO97" s="4">
        <v>1</v>
      </c>
      <c r="CP97" s="4">
        <v>1</v>
      </c>
      <c r="CQ97" s="4">
        <v>1</v>
      </c>
      <c r="CR97" s="4">
        <v>1</v>
      </c>
      <c r="CS97" s="4">
        <v>1</v>
      </c>
      <c r="CT97" s="4">
        <v>1</v>
      </c>
      <c r="CU97" s="4">
        <v>1</v>
      </c>
      <c r="CV97" s="4">
        <v>1</v>
      </c>
      <c r="CW97" s="4"/>
      <c r="CX97" s="18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</row>
    <row r="98" spans="1:115" hidden="1" x14ac:dyDescent="0.2">
      <c r="AK98" s="16">
        <v>1</v>
      </c>
      <c r="AL98" s="6">
        <v>11</v>
      </c>
      <c r="AM98" s="12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/>
      <c r="CX98" s="18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</row>
    <row r="99" spans="1:115" hidden="1" x14ac:dyDescent="0.2"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18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</row>
    <row r="100" spans="1:11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8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18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</row>
    <row r="101" spans="1:11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8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18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</row>
    <row r="102" spans="1:11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8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18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</row>
    <row r="103" spans="1:11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8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18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</row>
    <row r="104" spans="1:11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8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18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</row>
    <row r="105" spans="1:115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8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18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</row>
    <row r="106" spans="1:115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8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18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</row>
    <row r="107" spans="1:115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8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18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</row>
    <row r="108" spans="1:115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8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18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</row>
    <row r="109" spans="1:115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8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18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</row>
    <row r="110" spans="1:115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18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</row>
    <row r="111" spans="1:115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8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18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</row>
    <row r="112" spans="1:11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8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18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</row>
    <row r="113" spans="1:115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8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18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</row>
    <row r="114" spans="1:115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8"/>
      <c r="AL114" s="6">
        <v>1</v>
      </c>
      <c r="AM114" s="6" t="s">
        <v>36</v>
      </c>
      <c r="AN114" s="6">
        <v>1</v>
      </c>
      <c r="AO114" s="6">
        <v>2</v>
      </c>
      <c r="AP114" s="6">
        <v>3</v>
      </c>
      <c r="AQ114" s="6">
        <v>4</v>
      </c>
      <c r="AR114" s="6">
        <v>5</v>
      </c>
      <c r="AS114" s="6">
        <v>6</v>
      </c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18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</row>
    <row r="115" spans="1:115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8"/>
      <c r="AL115" s="6">
        <v>2</v>
      </c>
      <c r="AM115" s="6"/>
      <c r="AN115" s="4" t="s">
        <v>18</v>
      </c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18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</row>
    <row r="116" spans="1:115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8"/>
      <c r="AL116" s="6">
        <v>3</v>
      </c>
      <c r="AM116" s="6"/>
      <c r="AN116" s="4" t="s">
        <v>19</v>
      </c>
      <c r="AO116" s="4" t="s">
        <v>19</v>
      </c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18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</row>
    <row r="117" spans="1:115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8"/>
      <c r="AL117" s="6">
        <v>4</v>
      </c>
      <c r="AM117" s="6"/>
      <c r="AN117" s="4" t="s">
        <v>20</v>
      </c>
      <c r="AO117" s="4" t="s">
        <v>20</v>
      </c>
      <c r="AP117" s="4" t="s">
        <v>20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18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</row>
    <row r="118" spans="1:11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8"/>
      <c r="AL118" s="6">
        <v>5</v>
      </c>
      <c r="AM118" s="6"/>
      <c r="AN118" s="4" t="s">
        <v>21</v>
      </c>
      <c r="AO118" s="4" t="s">
        <v>21</v>
      </c>
      <c r="AP118" s="4" t="s">
        <v>21</v>
      </c>
      <c r="AQ118" s="4" t="s">
        <v>21</v>
      </c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18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</row>
    <row r="119" spans="1:115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8"/>
      <c r="AL119" s="6">
        <v>6</v>
      </c>
      <c r="AM119" s="6"/>
      <c r="AN119" s="4" t="s">
        <v>22</v>
      </c>
      <c r="AO119" s="4" t="s">
        <v>22</v>
      </c>
      <c r="AP119" s="4" t="s">
        <v>22</v>
      </c>
      <c r="AQ119" s="4" t="s">
        <v>22</v>
      </c>
      <c r="AR119" s="4" t="s">
        <v>22</v>
      </c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18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</row>
    <row r="120" spans="1:115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8"/>
      <c r="AL120" s="6">
        <v>7</v>
      </c>
      <c r="AM120" s="6"/>
      <c r="AN120" s="4" t="s">
        <v>37</v>
      </c>
      <c r="AO120" s="4" t="s">
        <v>37</v>
      </c>
      <c r="AP120" s="4" t="s">
        <v>37</v>
      </c>
      <c r="AQ120" s="4" t="s">
        <v>37</v>
      </c>
      <c r="AR120" s="4" t="s">
        <v>37</v>
      </c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18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</row>
    <row r="121" spans="1:115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8"/>
      <c r="AL121" s="6">
        <v>8</v>
      </c>
      <c r="AM121" s="6"/>
      <c r="AN121" s="4" t="s">
        <v>23</v>
      </c>
      <c r="AO121" s="4" t="s">
        <v>23</v>
      </c>
      <c r="AP121" s="4" t="s">
        <v>23</v>
      </c>
      <c r="AQ121" s="4" t="s">
        <v>23</v>
      </c>
      <c r="AR121" s="4" t="s">
        <v>23</v>
      </c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18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</row>
    <row r="122" spans="1:115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/>
      <c r="AL122" s="6">
        <v>9</v>
      </c>
      <c r="AM122" s="6"/>
      <c r="AN122" s="4" t="s">
        <v>24</v>
      </c>
      <c r="AO122" s="4" t="s">
        <v>24</v>
      </c>
      <c r="AP122" s="4" t="s">
        <v>24</v>
      </c>
      <c r="AQ122" s="4" t="s">
        <v>24</v>
      </c>
      <c r="AR122" s="4" t="s">
        <v>24</v>
      </c>
      <c r="AS122" s="4" t="s">
        <v>24</v>
      </c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18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</row>
    <row r="123" spans="1:115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8"/>
      <c r="AL123" s="6">
        <v>10</v>
      </c>
      <c r="AM123" s="6"/>
      <c r="AN123" s="4" t="s">
        <v>25</v>
      </c>
      <c r="AO123" s="4" t="s">
        <v>25</v>
      </c>
      <c r="AP123" s="4" t="s">
        <v>25</v>
      </c>
      <c r="AQ123" s="4" t="s">
        <v>25</v>
      </c>
      <c r="AR123" s="4" t="s">
        <v>25</v>
      </c>
      <c r="AS123" s="4" t="s">
        <v>25</v>
      </c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18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</row>
    <row r="124" spans="1:115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8"/>
      <c r="AL124" s="6">
        <v>11</v>
      </c>
      <c r="AM124" s="6"/>
      <c r="AN124" s="4" t="s">
        <v>26</v>
      </c>
      <c r="AO124" s="4" t="s">
        <v>26</v>
      </c>
      <c r="AP124" s="4" t="s">
        <v>26</v>
      </c>
      <c r="AQ124" s="4" t="s">
        <v>26</v>
      </c>
      <c r="AR124" s="4" t="s">
        <v>26</v>
      </c>
      <c r="AS124" s="4" t="s">
        <v>26</v>
      </c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18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</row>
    <row r="125" spans="1:115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8"/>
      <c r="AL125" s="6">
        <v>12</v>
      </c>
      <c r="AM125" s="6"/>
      <c r="AN125" s="4" t="s">
        <v>27</v>
      </c>
      <c r="AO125" s="4" t="s">
        <v>27</v>
      </c>
      <c r="AP125" s="4" t="s">
        <v>27</v>
      </c>
      <c r="AQ125" s="4" t="s">
        <v>27</v>
      </c>
      <c r="AR125" s="4" t="s">
        <v>27</v>
      </c>
      <c r="AS125" s="4" t="s">
        <v>27</v>
      </c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18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</row>
    <row r="126" spans="1:115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8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18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</row>
    <row r="127" spans="1:115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8"/>
      <c r="AL127" s="6" t="s">
        <v>38</v>
      </c>
      <c r="AM127" s="6" t="str">
        <f>IF($K$33&lt;90,"",IF($K$33&gt;1400,"",AN127))</f>
        <v/>
      </c>
      <c r="AN127" s="5" t="s">
        <v>18</v>
      </c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18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</row>
    <row r="128" spans="1:115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8"/>
      <c r="AL128" s="6"/>
      <c r="AM128" s="6" t="str">
        <f t="shared" ref="AM128:AM137" si="0">IF($K$33&lt;90,"",IF($K$33&gt;1400,"",AN128))</f>
        <v/>
      </c>
      <c r="AN128" s="5" t="s">
        <v>19</v>
      </c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18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</row>
    <row r="129" spans="1:115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8"/>
      <c r="AL129" s="6"/>
      <c r="AM129" s="6" t="str">
        <f t="shared" si="0"/>
        <v/>
      </c>
      <c r="AN129" s="5" t="s">
        <v>20</v>
      </c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18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</row>
    <row r="130" spans="1:115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8"/>
      <c r="AL130" s="6"/>
      <c r="AM130" s="6" t="str">
        <f t="shared" si="0"/>
        <v/>
      </c>
      <c r="AN130" s="5" t="s">
        <v>21</v>
      </c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18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</row>
    <row r="131" spans="1:11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8"/>
      <c r="AL131" s="6"/>
      <c r="AM131" s="6" t="str">
        <f t="shared" si="0"/>
        <v/>
      </c>
      <c r="AN131" s="5" t="s">
        <v>22</v>
      </c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18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</row>
    <row r="132" spans="1:115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8"/>
      <c r="AL132" s="6"/>
      <c r="AM132" s="6" t="str">
        <f t="shared" si="0"/>
        <v/>
      </c>
      <c r="AN132" s="5" t="s">
        <v>17</v>
      </c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18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</row>
    <row r="133" spans="1:115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8"/>
      <c r="AL133" s="6"/>
      <c r="AM133" s="6" t="str">
        <f t="shared" si="0"/>
        <v/>
      </c>
      <c r="AN133" s="5" t="s">
        <v>23</v>
      </c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18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</row>
    <row r="134" spans="1:115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8"/>
      <c r="AL134" s="6"/>
      <c r="AM134" s="6" t="str">
        <f t="shared" si="0"/>
        <v/>
      </c>
      <c r="AN134" s="5" t="s">
        <v>24</v>
      </c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18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</row>
    <row r="135" spans="1:115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8"/>
      <c r="AL135" s="6"/>
      <c r="AM135" s="6" t="str">
        <f t="shared" si="0"/>
        <v/>
      </c>
      <c r="AN135" s="5" t="s">
        <v>25</v>
      </c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18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</row>
    <row r="136" spans="1:115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8"/>
      <c r="AL136" s="6"/>
      <c r="AM136" s="6" t="str">
        <f t="shared" si="0"/>
        <v/>
      </c>
      <c r="AN136" s="5" t="s">
        <v>26</v>
      </c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18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</row>
    <row r="137" spans="1:115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8"/>
      <c r="AL137" s="6"/>
      <c r="AM137" s="6" t="str">
        <f t="shared" si="0"/>
        <v/>
      </c>
      <c r="AN137" s="5" t="s">
        <v>27</v>
      </c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18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</row>
    <row r="138" spans="1:115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8"/>
      <c r="AL138" s="6"/>
      <c r="AM138" s="6" t="str">
        <f>IF($K$33&lt;70,"",IF($K$33&gt;94,"",AN138))</f>
        <v/>
      </c>
      <c r="AN138" s="5" t="s">
        <v>30</v>
      </c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18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</row>
    <row r="139" spans="1:115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8"/>
      <c r="AL139" s="6"/>
      <c r="AM139" s="6" t="str">
        <f>IF($K$33&lt;25,"",IF($K$33&gt;70,"",AN139))</f>
        <v/>
      </c>
      <c r="AN139" s="5" t="s">
        <v>31</v>
      </c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18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</row>
    <row r="140" spans="1:115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8"/>
      <c r="AL140" s="6"/>
      <c r="AM140" s="6" t="str">
        <f>IF($K$33&lt;80,"",IF($K$33&gt;460,"",AN140))</f>
        <v/>
      </c>
      <c r="AN140" s="5" t="s">
        <v>29</v>
      </c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18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</row>
    <row r="141" spans="1:115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8"/>
      <c r="AL141" s="6"/>
      <c r="AM141" s="6" t="str">
        <f>IF($K$33&lt;80,"",IF($K$33&gt;460,"",AN141))</f>
        <v/>
      </c>
      <c r="AN141" s="5" t="s">
        <v>28</v>
      </c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18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</row>
    <row r="142" spans="1:115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8"/>
      <c r="AL142" s="6" t="s">
        <v>39</v>
      </c>
      <c r="AM142" s="6" t="str">
        <f>IF($K$36&lt;90,"",IF($K$36&gt;1400,"",AN142))</f>
        <v/>
      </c>
      <c r="AN142" s="5" t="s">
        <v>18</v>
      </c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18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</row>
    <row r="143" spans="1:115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8"/>
      <c r="AL143" s="6"/>
      <c r="AM143" s="6" t="str">
        <f t="shared" ref="AM143:AM152" si="1">IF($K$36&lt;90,"",IF($K$36&gt;1400,"",AN143))</f>
        <v/>
      </c>
      <c r="AN143" s="5" t="s">
        <v>19</v>
      </c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18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</row>
    <row r="144" spans="1:115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8"/>
      <c r="AL144" s="6"/>
      <c r="AM144" s="6" t="str">
        <f t="shared" si="1"/>
        <v/>
      </c>
      <c r="AN144" s="5" t="s">
        <v>20</v>
      </c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18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</row>
    <row r="145" spans="1:115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8"/>
      <c r="AL145" s="6"/>
      <c r="AM145" s="6" t="str">
        <f t="shared" si="1"/>
        <v/>
      </c>
      <c r="AN145" s="5" t="s">
        <v>21</v>
      </c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18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</row>
    <row r="146" spans="1:115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8"/>
      <c r="AL146" s="6"/>
      <c r="AM146" s="6" t="str">
        <f t="shared" si="1"/>
        <v/>
      </c>
      <c r="AN146" s="5" t="s">
        <v>22</v>
      </c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18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</row>
    <row r="147" spans="1:115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8"/>
      <c r="AL147" s="6"/>
      <c r="AM147" s="6" t="str">
        <f t="shared" si="1"/>
        <v/>
      </c>
      <c r="AN147" s="5" t="s">
        <v>17</v>
      </c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18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</row>
    <row r="148" spans="1:115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8"/>
      <c r="AL148" s="6"/>
      <c r="AM148" s="6" t="str">
        <f t="shared" si="1"/>
        <v/>
      </c>
      <c r="AN148" s="5" t="s">
        <v>23</v>
      </c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18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</row>
    <row r="149" spans="1:115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8"/>
      <c r="AL149" s="6"/>
      <c r="AM149" s="6" t="str">
        <f t="shared" si="1"/>
        <v/>
      </c>
      <c r="AN149" s="5" t="s">
        <v>24</v>
      </c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18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</row>
    <row r="150" spans="1:115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8"/>
      <c r="AL150" s="6"/>
      <c r="AM150" s="6" t="str">
        <f t="shared" si="1"/>
        <v/>
      </c>
      <c r="AN150" s="5" t="s">
        <v>25</v>
      </c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18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</row>
    <row r="151" spans="1:115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8"/>
      <c r="AL151" s="6"/>
      <c r="AM151" s="6" t="str">
        <f t="shared" si="1"/>
        <v/>
      </c>
      <c r="AN151" s="5" t="s">
        <v>26</v>
      </c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18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</row>
    <row r="152" spans="1:115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8"/>
      <c r="AL152" s="6"/>
      <c r="AM152" s="6" t="str">
        <f t="shared" si="1"/>
        <v/>
      </c>
      <c r="AN152" s="5" t="s">
        <v>27</v>
      </c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18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</row>
    <row r="153" spans="1:115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8"/>
      <c r="AL153" s="6"/>
      <c r="AM153" s="6" t="str">
        <f>IF($K$36&lt;70,"",IF($K$36&gt;94,"",AN153))</f>
        <v/>
      </c>
      <c r="AN153" s="5" t="s">
        <v>68</v>
      </c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18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</row>
    <row r="154" spans="1:115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8"/>
      <c r="AL154" s="6"/>
      <c r="AM154" s="6" t="str">
        <f>IF($K$36&lt;25,"",IF($K$36&gt;70,"",AN154))</f>
        <v/>
      </c>
      <c r="AN154" s="5" t="s">
        <v>69</v>
      </c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18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</row>
    <row r="155" spans="1:115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8"/>
      <c r="AL155" s="6" t="s">
        <v>70</v>
      </c>
      <c r="AM155" s="6" t="str">
        <f t="shared" ref="AM155:AM165" si="2">IF($K$38&lt;90,"",IF($K$38&gt;1400,"",AN155))</f>
        <v/>
      </c>
      <c r="AN155" s="5" t="s">
        <v>18</v>
      </c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18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</row>
    <row r="156" spans="1:115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8"/>
      <c r="AL156" s="6"/>
      <c r="AM156" s="6" t="str">
        <f t="shared" si="2"/>
        <v/>
      </c>
      <c r="AN156" s="5" t="s">
        <v>19</v>
      </c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18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</row>
    <row r="157" spans="1:115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6"/>
      <c r="AM157" s="6" t="str">
        <f t="shared" si="2"/>
        <v/>
      </c>
      <c r="AN157" s="5" t="s">
        <v>20</v>
      </c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18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</row>
    <row r="158" spans="1:115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8"/>
      <c r="AL158" s="6"/>
      <c r="AM158" s="6" t="str">
        <f t="shared" si="2"/>
        <v/>
      </c>
      <c r="AN158" s="5" t="s">
        <v>21</v>
      </c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18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</row>
    <row r="159" spans="1:115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8"/>
      <c r="AL159" s="6"/>
      <c r="AM159" s="6" t="str">
        <f t="shared" si="2"/>
        <v/>
      </c>
      <c r="AN159" s="5" t="s">
        <v>22</v>
      </c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18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</row>
    <row r="160" spans="1:115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8"/>
      <c r="AL160" s="6"/>
      <c r="AM160" s="6" t="str">
        <f t="shared" si="2"/>
        <v/>
      </c>
      <c r="AN160" s="5" t="s">
        <v>17</v>
      </c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18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</row>
    <row r="161" spans="1:115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8"/>
      <c r="AL161" s="6"/>
      <c r="AM161" s="6" t="str">
        <f t="shared" si="2"/>
        <v/>
      </c>
      <c r="AN161" s="5" t="s">
        <v>23</v>
      </c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18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</row>
    <row r="162" spans="1:115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8"/>
      <c r="AL162" s="6"/>
      <c r="AM162" s="6" t="str">
        <f t="shared" si="2"/>
        <v/>
      </c>
      <c r="AN162" s="5" t="s">
        <v>24</v>
      </c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18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</row>
    <row r="163" spans="1:115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8"/>
      <c r="AL163" s="6"/>
      <c r="AM163" s="6" t="str">
        <f t="shared" si="2"/>
        <v/>
      </c>
      <c r="AN163" s="5" t="s">
        <v>25</v>
      </c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18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</row>
    <row r="164" spans="1:115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8"/>
      <c r="AL164" s="6"/>
      <c r="AM164" s="6" t="str">
        <f t="shared" si="2"/>
        <v/>
      </c>
      <c r="AN164" s="5" t="s">
        <v>26</v>
      </c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18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</row>
    <row r="165" spans="1:115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8"/>
      <c r="AL165" s="6"/>
      <c r="AM165" s="6" t="str">
        <f t="shared" si="2"/>
        <v/>
      </c>
      <c r="AN165" s="5" t="s">
        <v>27</v>
      </c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18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</row>
    <row r="166" spans="1:115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8"/>
      <c r="AL166" s="6"/>
      <c r="AM166" s="6" t="str">
        <f>IF($K$38&lt;70,"",IF($K$38&gt;94,"",AN166))</f>
        <v/>
      </c>
      <c r="AN166" s="5" t="s">
        <v>68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18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</row>
    <row r="167" spans="1:115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8"/>
      <c r="AL167" s="6"/>
      <c r="AM167" s="6" t="str">
        <f>IF($K$38&lt;25,"",IF($K$38&gt;70,"",AN167))</f>
        <v/>
      </c>
      <c r="AN167" s="5" t="s">
        <v>69</v>
      </c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18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</row>
    <row r="168" spans="1:115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8"/>
      <c r="AL168" s="6" t="s">
        <v>71</v>
      </c>
      <c r="AM168" s="6" t="e">
        <f>IF(#REF!&lt;90,"",IF(#REF!&gt;1400,"",AN168))</f>
        <v>#REF!</v>
      </c>
      <c r="AN168" s="5" t="s">
        <v>18</v>
      </c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18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</row>
    <row r="169" spans="1:115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8"/>
      <c r="AL169" s="6"/>
      <c r="AM169" s="6" t="e">
        <f>IF(#REF!&lt;90,"",IF(#REF!&gt;1400,"",AN169))</f>
        <v>#REF!</v>
      </c>
      <c r="AN169" s="5" t="s">
        <v>19</v>
      </c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18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</row>
    <row r="170" spans="1:115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8"/>
      <c r="AL170" s="6"/>
      <c r="AM170" s="6" t="e">
        <f>IF(#REF!&lt;90,"",IF(#REF!&gt;1400,"",AN170))</f>
        <v>#REF!</v>
      </c>
      <c r="AN170" s="5" t="s">
        <v>20</v>
      </c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18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</row>
    <row r="171" spans="1:115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8"/>
      <c r="AL171" s="6"/>
      <c r="AM171" s="6" t="e">
        <f>IF(#REF!&lt;90,"",IF(#REF!&gt;1400,"",AN171))</f>
        <v>#REF!</v>
      </c>
      <c r="AN171" s="5" t="s">
        <v>21</v>
      </c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18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</row>
    <row r="172" spans="1:115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8"/>
      <c r="AL172" s="6"/>
      <c r="AM172" s="6" t="e">
        <f>IF(#REF!&lt;90,"",IF(#REF!&gt;1400,"",AN172))</f>
        <v>#REF!</v>
      </c>
      <c r="AN172" s="5" t="s">
        <v>22</v>
      </c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18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</row>
    <row r="173" spans="1:115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8"/>
      <c r="AL173" s="6"/>
      <c r="AM173" s="6" t="e">
        <f>IF(#REF!&lt;90,"",IF(#REF!&gt;1400,"",AN173))</f>
        <v>#REF!</v>
      </c>
      <c r="AN173" s="5" t="s">
        <v>17</v>
      </c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18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</row>
    <row r="174" spans="1:115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8"/>
      <c r="AL174" s="6"/>
      <c r="AM174" s="6" t="e">
        <f>IF(#REF!&lt;90,"",IF(#REF!&gt;1400,"",AN174))</f>
        <v>#REF!</v>
      </c>
      <c r="AN174" s="5" t="s">
        <v>23</v>
      </c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18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</row>
    <row r="175" spans="1:115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8"/>
      <c r="AL175" s="6"/>
      <c r="AM175" s="6" t="e">
        <f>IF(#REF!&lt;90,"",IF(#REF!&gt;1400,"",AN175))</f>
        <v>#REF!</v>
      </c>
      <c r="AN175" s="5" t="s">
        <v>24</v>
      </c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18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</row>
    <row r="176" spans="1:115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8"/>
      <c r="AL176" s="6"/>
      <c r="AM176" s="6" t="e">
        <f>IF(#REF!&lt;90,"",IF(#REF!&gt;1400,"",AN176))</f>
        <v>#REF!</v>
      </c>
      <c r="AN176" s="5" t="s">
        <v>25</v>
      </c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18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</row>
    <row r="177" spans="1:115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8"/>
      <c r="AL177" s="6"/>
      <c r="AM177" s="6" t="e">
        <f>IF(#REF!&lt;90,"",IF(#REF!&gt;1400,"",AN177))</f>
        <v>#REF!</v>
      </c>
      <c r="AN177" s="5" t="s">
        <v>26</v>
      </c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18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</row>
    <row r="178" spans="1:115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8"/>
      <c r="AL178" s="6"/>
      <c r="AM178" s="6" t="e">
        <f>IF(#REF!&lt;90,"",IF(#REF!&gt;1400,"",AN178))</f>
        <v>#REF!</v>
      </c>
      <c r="AN178" s="5" t="s">
        <v>27</v>
      </c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18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</row>
    <row r="179" spans="1:115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8"/>
      <c r="AL179" s="6"/>
      <c r="AM179" s="6" t="e">
        <f>IF(#REF!&lt;70,"",IF(#REF!&gt;94,"",AN179))</f>
        <v>#REF!</v>
      </c>
      <c r="AN179" s="5" t="s">
        <v>68</v>
      </c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18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</row>
    <row r="180" spans="1:115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8"/>
      <c r="AL180" s="6"/>
      <c r="AM180" s="6" t="e">
        <f>IF(#REF!&lt;25,"",IF(#REF!&gt;70,"",AN180))</f>
        <v>#REF!</v>
      </c>
      <c r="AN180" s="5" t="s">
        <v>69</v>
      </c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18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</row>
    <row r="181" spans="1:115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8"/>
      <c r="AL181" s="6" t="s">
        <v>72</v>
      </c>
      <c r="AM181" s="6" t="str">
        <f>IF($K$46&lt;80,"",IF($K$46&gt;460,"",AN181))</f>
        <v/>
      </c>
      <c r="AN181" s="5" t="s">
        <v>53</v>
      </c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18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</row>
    <row r="182" spans="1:115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8"/>
      <c r="AL182" s="6"/>
      <c r="AM182" s="6" t="str">
        <f>IF($K$46&lt;1,"",IF($K$46&gt;2000,"",AN182))</f>
        <v/>
      </c>
      <c r="AN182" s="5" t="s">
        <v>54</v>
      </c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18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</row>
    <row r="183" spans="1:115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8"/>
      <c r="AL183" s="6" t="s">
        <v>73</v>
      </c>
      <c r="AM183" s="6" t="str">
        <f>IF($Y$46&lt;80,"",IF($Y$46&gt;460,"",AN183))</f>
        <v/>
      </c>
      <c r="AN183" s="5" t="s">
        <v>53</v>
      </c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18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</row>
    <row r="184" spans="1:115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8"/>
      <c r="AL184" s="6"/>
      <c r="AM184" s="6" t="str">
        <f>IF($Y$46&lt;1,"",IF($Y$46&gt;2000,"",AN184))</f>
        <v/>
      </c>
      <c r="AN184" s="5" t="s">
        <v>54</v>
      </c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18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</row>
    <row r="185" spans="1:115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8"/>
      <c r="AL185" s="6" t="s">
        <v>41</v>
      </c>
      <c r="AM185" s="13" t="s">
        <v>46</v>
      </c>
      <c r="AN185" s="1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18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</row>
    <row r="186" spans="1:115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8"/>
      <c r="AL186" s="6"/>
      <c r="AM186" s="13" t="s">
        <v>47</v>
      </c>
      <c r="AN186" s="1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18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</row>
    <row r="187" spans="1:115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8"/>
      <c r="AL187" s="6"/>
      <c r="AM187" s="13" t="s">
        <v>48</v>
      </c>
      <c r="AN187" s="1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18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</row>
    <row r="188" spans="1:115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8"/>
      <c r="AL188" s="6"/>
      <c r="AM188" s="13" t="s">
        <v>49</v>
      </c>
      <c r="AN188" s="1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18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</row>
    <row r="189" spans="1:115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8"/>
      <c r="AL189" s="6"/>
      <c r="AM189" s="13" t="s">
        <v>50</v>
      </c>
      <c r="AN189" s="1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18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</row>
    <row r="190" spans="1:115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8"/>
      <c r="AL190" s="6"/>
      <c r="AM190" s="13" t="s">
        <v>51</v>
      </c>
      <c r="AN190" s="1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18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</row>
    <row r="191" spans="1:115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8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18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</row>
    <row r="192" spans="1:115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8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18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</row>
    <row r="193" spans="1:115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8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18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</row>
    <row r="194" spans="1:115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8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18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</row>
    <row r="195" spans="1:115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8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18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</row>
    <row r="196" spans="1:115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8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18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</row>
    <row r="197" spans="1:115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8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18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</row>
    <row r="198" spans="1:115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8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18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</row>
    <row r="199" spans="1:115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8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18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</row>
    <row r="200" spans="1:115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8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18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</row>
    <row r="201" spans="1:115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8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18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</row>
    <row r="202" spans="1:115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8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18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</row>
    <row r="203" spans="1:115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8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18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</row>
    <row r="204" spans="1:115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8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18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</row>
    <row r="205" spans="1:115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8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18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</row>
    <row r="206" spans="1:115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8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18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</row>
    <row r="207" spans="1:115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8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18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</row>
    <row r="208" spans="1:115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8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18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</row>
    <row r="209" spans="1:115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8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18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</row>
    <row r="210" spans="1:115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8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18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</row>
    <row r="211" spans="1:115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8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18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</row>
    <row r="212" spans="1:115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8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18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</row>
    <row r="213" spans="1:11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8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18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</row>
    <row r="214" spans="1:115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8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18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</row>
    <row r="215" spans="1:115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8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18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</row>
    <row r="216" spans="1:115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8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18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</row>
    <row r="217" spans="1:115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8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18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</row>
    <row r="218" spans="1:115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8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18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</row>
    <row r="219" spans="1:115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8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18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</row>
    <row r="220" spans="1:115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8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18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</row>
    <row r="221" spans="1:115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8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18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</row>
    <row r="222" spans="1:115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8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18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</row>
    <row r="223" spans="1:115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8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18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</row>
    <row r="224" spans="1:115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8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18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</row>
    <row r="225" spans="1:115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8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18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</row>
    <row r="226" spans="1:115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8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18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</row>
    <row r="227" spans="1:115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8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18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</row>
    <row r="228" spans="1:115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8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18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</row>
    <row r="229" spans="1:115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8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18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</row>
    <row r="230" spans="1:115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8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18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</row>
    <row r="231" spans="1:115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8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18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</row>
    <row r="232" spans="1:115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8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18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</row>
    <row r="233" spans="1:115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8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18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</row>
    <row r="234" spans="1:115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8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18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</row>
    <row r="235" spans="1:115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8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18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</row>
    <row r="236" spans="1:115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18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</row>
    <row r="237" spans="1:115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8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18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</row>
    <row r="238" spans="1:115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8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18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</row>
    <row r="239" spans="1:115" x14ac:dyDescent="0.2"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18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</row>
    <row r="240" spans="1:115" x14ac:dyDescent="0.2"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18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</row>
    <row r="241" spans="37:115" x14ac:dyDescent="0.2"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18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</row>
    <row r="242" spans="37:115" x14ac:dyDescent="0.2"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18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</row>
    <row r="243" spans="37:115" x14ac:dyDescent="0.2"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18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</row>
    <row r="244" spans="37:115" x14ac:dyDescent="0.2"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18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</row>
    <row r="245" spans="37:115" x14ac:dyDescent="0.2"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18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</row>
    <row r="246" spans="37:115" x14ac:dyDescent="0.2"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18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</row>
    <row r="247" spans="37:115" x14ac:dyDescent="0.2"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18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</row>
    <row r="248" spans="37:115" x14ac:dyDescent="0.2"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18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</row>
    <row r="249" spans="37:115" x14ac:dyDescent="0.2"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18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</row>
    <row r="250" spans="37:115" x14ac:dyDescent="0.2"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18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</row>
    <row r="251" spans="37:115" x14ac:dyDescent="0.2"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18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</row>
    <row r="252" spans="37:115" x14ac:dyDescent="0.2"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18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</row>
    <row r="253" spans="37:115" x14ac:dyDescent="0.2"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18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</row>
    <row r="254" spans="37:115" x14ac:dyDescent="0.2"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18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</row>
    <row r="255" spans="37:115" x14ac:dyDescent="0.2"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18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</row>
    <row r="256" spans="37:115" x14ac:dyDescent="0.2"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18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</row>
    <row r="257" spans="37:115" x14ac:dyDescent="0.2"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18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</row>
    <row r="258" spans="37:115" x14ac:dyDescent="0.2"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18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</row>
    <row r="259" spans="37:115" x14ac:dyDescent="0.2"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18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</row>
    <row r="260" spans="37:115" x14ac:dyDescent="0.2"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18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</row>
    <row r="261" spans="37:115" x14ac:dyDescent="0.2"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18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</row>
    <row r="262" spans="37:115" x14ac:dyDescent="0.2"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18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</row>
    <row r="263" spans="37:115" x14ac:dyDescent="0.2"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18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</row>
    <row r="264" spans="37:115" x14ac:dyDescent="0.2"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18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</row>
    <row r="265" spans="37:115" x14ac:dyDescent="0.2"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18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</row>
    <row r="266" spans="37:115" x14ac:dyDescent="0.2"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18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</row>
    <row r="267" spans="37:115" x14ac:dyDescent="0.2"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18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</row>
    <row r="268" spans="37:115" x14ac:dyDescent="0.2"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18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</row>
    <row r="269" spans="37:115" x14ac:dyDescent="0.2"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18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</row>
    <row r="270" spans="37:115" x14ac:dyDescent="0.2"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18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</row>
    <row r="271" spans="37:115" x14ac:dyDescent="0.2"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18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</row>
    <row r="272" spans="37:115" x14ac:dyDescent="0.2"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18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</row>
    <row r="273" spans="37:115" x14ac:dyDescent="0.2"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18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</row>
    <row r="274" spans="37:115" x14ac:dyDescent="0.2"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18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</row>
    <row r="275" spans="37:115" x14ac:dyDescent="0.2"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18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</row>
    <row r="276" spans="37:115" x14ac:dyDescent="0.2"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18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</row>
    <row r="277" spans="37:115" x14ac:dyDescent="0.2"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18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</row>
    <row r="278" spans="37:115" x14ac:dyDescent="0.2"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18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</row>
    <row r="279" spans="37:115" x14ac:dyDescent="0.2"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18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</row>
    <row r="280" spans="37:115" x14ac:dyDescent="0.2"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18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</row>
    <row r="281" spans="37:115" x14ac:dyDescent="0.2"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18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</row>
    <row r="282" spans="37:115" x14ac:dyDescent="0.2"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18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</row>
    <row r="283" spans="37:115" x14ac:dyDescent="0.2"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18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</row>
    <row r="284" spans="37:115" x14ac:dyDescent="0.2"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18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</row>
    <row r="285" spans="37:115" x14ac:dyDescent="0.2"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18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</row>
    <row r="286" spans="37:115" x14ac:dyDescent="0.2"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18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</row>
    <row r="287" spans="37:115" x14ac:dyDescent="0.2"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18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</row>
    <row r="288" spans="37:115" x14ac:dyDescent="0.2"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18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</row>
    <row r="289" spans="38:115" x14ac:dyDescent="0.2"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18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</row>
    <row r="290" spans="38:115" x14ac:dyDescent="0.2"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18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</row>
    <row r="291" spans="38:115" x14ac:dyDescent="0.2"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18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</row>
    <row r="292" spans="38:115" x14ac:dyDescent="0.2"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18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</row>
    <row r="293" spans="38:115" x14ac:dyDescent="0.2"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18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</row>
    <row r="294" spans="38:115" x14ac:dyDescent="0.2"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18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</row>
    <row r="295" spans="38:115" x14ac:dyDescent="0.2"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18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</row>
    <row r="296" spans="38:115" x14ac:dyDescent="0.2"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18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</row>
    <row r="297" spans="38:115" x14ac:dyDescent="0.2"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18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</row>
    <row r="298" spans="38:115" x14ac:dyDescent="0.2"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18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</row>
    <row r="299" spans="38:115" x14ac:dyDescent="0.2"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18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</row>
    <row r="300" spans="38:115" x14ac:dyDescent="0.2"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18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</row>
    <row r="301" spans="38:115" x14ac:dyDescent="0.2"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18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</row>
    <row r="302" spans="38:115" x14ac:dyDescent="0.2"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18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</row>
    <row r="303" spans="38:115" x14ac:dyDescent="0.2"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18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</row>
    <row r="304" spans="38:115" x14ac:dyDescent="0.2"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18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</row>
    <row r="305" spans="38:115" x14ac:dyDescent="0.2"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18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</row>
    <row r="306" spans="38:115" x14ac:dyDescent="0.2"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18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</row>
    <row r="307" spans="38:115" x14ac:dyDescent="0.2"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18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</row>
    <row r="308" spans="38:115" x14ac:dyDescent="0.2"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18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</row>
    <row r="309" spans="38:115" x14ac:dyDescent="0.2"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18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</row>
    <row r="310" spans="38:115" x14ac:dyDescent="0.2"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18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</row>
    <row r="311" spans="38:115" x14ac:dyDescent="0.2"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18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</row>
    <row r="312" spans="38:115" x14ac:dyDescent="0.2"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18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</row>
    <row r="313" spans="38:115" x14ac:dyDescent="0.2"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18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</row>
    <row r="314" spans="38:115" x14ac:dyDescent="0.2"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18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</row>
    <row r="315" spans="38:115" x14ac:dyDescent="0.2"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18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</row>
    <row r="316" spans="38:115" x14ac:dyDescent="0.2"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18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</row>
    <row r="317" spans="38:115" x14ac:dyDescent="0.2"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</row>
    <row r="318" spans="38:115" x14ac:dyDescent="0.2"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</row>
    <row r="319" spans="38:115" x14ac:dyDescent="0.2"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</row>
    <row r="320" spans="38:115" x14ac:dyDescent="0.2"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</row>
    <row r="321" spans="38:102" x14ac:dyDescent="0.2"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</row>
    <row r="322" spans="38:102" x14ac:dyDescent="0.2"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</row>
    <row r="323" spans="38:102" x14ac:dyDescent="0.2"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</row>
    <row r="324" spans="38:102" x14ac:dyDescent="0.2"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</row>
    <row r="325" spans="38:102" x14ac:dyDescent="0.2"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</row>
    <row r="326" spans="38:102" x14ac:dyDescent="0.2"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</row>
    <row r="327" spans="38:102" x14ac:dyDescent="0.2"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</row>
    <row r="328" spans="38:102" x14ac:dyDescent="0.2"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</row>
    <row r="329" spans="38:102" x14ac:dyDescent="0.2"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</row>
    <row r="330" spans="38:102" x14ac:dyDescent="0.2"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</row>
    <row r="331" spans="38:102" x14ac:dyDescent="0.2"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</row>
    <row r="332" spans="38:102" x14ac:dyDescent="0.2"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</row>
    <row r="333" spans="38:102" x14ac:dyDescent="0.2"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</row>
    <row r="334" spans="38:102" x14ac:dyDescent="0.2"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</row>
    <row r="335" spans="38:102" x14ac:dyDescent="0.2"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</row>
    <row r="336" spans="38:102" x14ac:dyDescent="0.2"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</row>
    <row r="337" spans="38:102" x14ac:dyDescent="0.2"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</row>
    <row r="338" spans="38:102" x14ac:dyDescent="0.2"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</row>
    <row r="339" spans="38:102" x14ac:dyDescent="0.2"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</row>
    <row r="340" spans="38:102" x14ac:dyDescent="0.2"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</row>
    <row r="341" spans="38:102" x14ac:dyDescent="0.2"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</row>
    <row r="342" spans="38:102" x14ac:dyDescent="0.2"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</row>
    <row r="343" spans="38:102" x14ac:dyDescent="0.2"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</row>
    <row r="344" spans="38:102" x14ac:dyDescent="0.2"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</row>
    <row r="345" spans="38:102" x14ac:dyDescent="0.2"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</row>
    <row r="346" spans="38:102" x14ac:dyDescent="0.2"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</row>
    <row r="347" spans="38:102" x14ac:dyDescent="0.2"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</row>
    <row r="348" spans="38:102" x14ac:dyDescent="0.2"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</row>
    <row r="349" spans="38:102" x14ac:dyDescent="0.2"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</row>
    <row r="350" spans="38:102" x14ac:dyDescent="0.2"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</row>
    <row r="351" spans="38:102" x14ac:dyDescent="0.2"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</row>
    <row r="352" spans="38:102" x14ac:dyDescent="0.2"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</row>
    <row r="353" spans="38:102" x14ac:dyDescent="0.2"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</row>
    <row r="354" spans="38:102" x14ac:dyDescent="0.2"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</row>
    <row r="355" spans="38:102" x14ac:dyDescent="0.2"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</row>
    <row r="356" spans="38:102" x14ac:dyDescent="0.2"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</row>
    <row r="357" spans="38:102" x14ac:dyDescent="0.2"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</row>
    <row r="358" spans="38:102" x14ac:dyDescent="0.2"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</row>
    <row r="359" spans="38:102" x14ac:dyDescent="0.2"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</row>
    <row r="360" spans="38:102" x14ac:dyDescent="0.2"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</row>
    <row r="361" spans="38:102" x14ac:dyDescent="0.2"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</row>
    <row r="362" spans="38:102" x14ac:dyDescent="0.2"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</row>
    <row r="363" spans="38:102" x14ac:dyDescent="0.2"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</row>
    <row r="364" spans="38:102" x14ac:dyDescent="0.2"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</row>
    <row r="365" spans="38:102" x14ac:dyDescent="0.2"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</row>
    <row r="366" spans="38:102" x14ac:dyDescent="0.2"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</row>
    <row r="367" spans="38:102" x14ac:dyDescent="0.2"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</row>
    <row r="368" spans="38:102" x14ac:dyDescent="0.2"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</row>
    <row r="369" spans="38:102" x14ac:dyDescent="0.2"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</row>
    <row r="370" spans="38:102" x14ac:dyDescent="0.2"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</row>
    <row r="371" spans="38:102" x14ac:dyDescent="0.2"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</row>
    <row r="372" spans="38:102" x14ac:dyDescent="0.2"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</row>
    <row r="373" spans="38:102" x14ac:dyDescent="0.2"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</row>
    <row r="374" spans="38:102" x14ac:dyDescent="0.2"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</row>
    <row r="375" spans="38:102" x14ac:dyDescent="0.2"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</row>
    <row r="376" spans="38:102" x14ac:dyDescent="0.2"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</row>
    <row r="377" spans="38:102" x14ac:dyDescent="0.2"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</row>
    <row r="378" spans="38:102" x14ac:dyDescent="0.2"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</row>
    <row r="379" spans="38:102" x14ac:dyDescent="0.2"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</row>
    <row r="380" spans="38:102" x14ac:dyDescent="0.2"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</row>
    <row r="381" spans="38:102" x14ac:dyDescent="0.2"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</row>
    <row r="382" spans="38:102" x14ac:dyDescent="0.2"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</row>
    <row r="383" spans="38:102" x14ac:dyDescent="0.2"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</row>
    <row r="384" spans="38:102" x14ac:dyDescent="0.2"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</row>
    <row r="385" spans="38:102" x14ac:dyDescent="0.2"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</row>
    <row r="386" spans="38:102" x14ac:dyDescent="0.2"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</row>
    <row r="387" spans="38:102" x14ac:dyDescent="0.2"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</row>
    <row r="388" spans="38:102" x14ac:dyDescent="0.2"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</row>
    <row r="389" spans="38:102" x14ac:dyDescent="0.2"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</row>
    <row r="390" spans="38:102" x14ac:dyDescent="0.2"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</row>
    <row r="391" spans="38:102" x14ac:dyDescent="0.2"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</row>
    <row r="392" spans="38:102" x14ac:dyDescent="0.2"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</row>
    <row r="393" spans="38:102" x14ac:dyDescent="0.2"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</row>
    <row r="394" spans="38:102" x14ac:dyDescent="0.2"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</row>
    <row r="395" spans="38:102" x14ac:dyDescent="0.2"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</row>
    <row r="396" spans="38:102" x14ac:dyDescent="0.2"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</row>
    <row r="397" spans="38:102" x14ac:dyDescent="0.2"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</row>
    <row r="398" spans="38:102" x14ac:dyDescent="0.2"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</row>
    <row r="399" spans="38:102" x14ac:dyDescent="0.2"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</row>
    <row r="400" spans="38:102" x14ac:dyDescent="0.2"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</row>
    <row r="401" spans="38:102" x14ac:dyDescent="0.2"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</row>
    <row r="402" spans="38:102" x14ac:dyDescent="0.2"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</row>
    <row r="403" spans="38:102" x14ac:dyDescent="0.2"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</row>
    <row r="404" spans="38:102" x14ac:dyDescent="0.2"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</row>
    <row r="405" spans="38:102" x14ac:dyDescent="0.2"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</row>
    <row r="406" spans="38:102" x14ac:dyDescent="0.2"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</row>
    <row r="407" spans="38:102" x14ac:dyDescent="0.2"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</row>
    <row r="408" spans="38:102" x14ac:dyDescent="0.2"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</row>
    <row r="409" spans="38:102" x14ac:dyDescent="0.2"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</row>
    <row r="410" spans="38:102" x14ac:dyDescent="0.2"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</row>
    <row r="411" spans="38:102" x14ac:dyDescent="0.2"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</row>
    <row r="412" spans="38:102" x14ac:dyDescent="0.2"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</row>
    <row r="413" spans="38:102" x14ac:dyDescent="0.2"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</row>
    <row r="414" spans="38:102" x14ac:dyDescent="0.2"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</row>
    <row r="415" spans="38:102" x14ac:dyDescent="0.2"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</row>
    <row r="416" spans="38:102" x14ac:dyDescent="0.2"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</row>
    <row r="417" spans="38:102" x14ac:dyDescent="0.2"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</row>
    <row r="418" spans="38:102" x14ac:dyDescent="0.2"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</row>
    <row r="419" spans="38:102" x14ac:dyDescent="0.2"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</row>
    <row r="420" spans="38:102" x14ac:dyDescent="0.2"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</row>
    <row r="421" spans="38:102" x14ac:dyDescent="0.2"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</row>
    <row r="422" spans="38:102" x14ac:dyDescent="0.2"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</row>
    <row r="423" spans="38:102" x14ac:dyDescent="0.2"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</row>
    <row r="424" spans="38:102" x14ac:dyDescent="0.2"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</row>
    <row r="425" spans="38:102" x14ac:dyDescent="0.2"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</row>
    <row r="426" spans="38:102" x14ac:dyDescent="0.2"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</row>
    <row r="427" spans="38:102" x14ac:dyDescent="0.2"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</row>
    <row r="428" spans="38:102" x14ac:dyDescent="0.2"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</row>
    <row r="429" spans="38:102" x14ac:dyDescent="0.2"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</row>
    <row r="430" spans="38:102" x14ac:dyDescent="0.2"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</row>
    <row r="431" spans="38:102" x14ac:dyDescent="0.2"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</row>
    <row r="432" spans="38:102" x14ac:dyDescent="0.2"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</row>
    <row r="433" spans="38:102" x14ac:dyDescent="0.2"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</row>
    <row r="434" spans="38:102" x14ac:dyDescent="0.2"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</row>
    <row r="435" spans="38:102" x14ac:dyDescent="0.2"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</row>
    <row r="436" spans="38:102" x14ac:dyDescent="0.2"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</row>
    <row r="437" spans="38:102" x14ac:dyDescent="0.2"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</row>
    <row r="438" spans="38:102" x14ac:dyDescent="0.2"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</row>
    <row r="439" spans="38:102" x14ac:dyDescent="0.2"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</row>
    <row r="440" spans="38:102" x14ac:dyDescent="0.2"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</row>
    <row r="441" spans="38:102" x14ac:dyDescent="0.2"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</row>
    <row r="442" spans="38:102" x14ac:dyDescent="0.2"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</row>
    <row r="443" spans="38:102" x14ac:dyDescent="0.2"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</row>
    <row r="444" spans="38:102" x14ac:dyDescent="0.2"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</row>
    <row r="445" spans="38:102" x14ac:dyDescent="0.2"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</row>
    <row r="446" spans="38:102" x14ac:dyDescent="0.2"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</row>
    <row r="447" spans="38:102" x14ac:dyDescent="0.2"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</row>
    <row r="448" spans="38:102" x14ac:dyDescent="0.2"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</row>
    <row r="449" spans="38:102" x14ac:dyDescent="0.2"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</row>
    <row r="450" spans="38:102" x14ac:dyDescent="0.2"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</row>
    <row r="451" spans="38:102" x14ac:dyDescent="0.2"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</row>
    <row r="452" spans="38:102" x14ac:dyDescent="0.2"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</row>
    <row r="453" spans="38:102" x14ac:dyDescent="0.2"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</row>
    <row r="454" spans="38:102" x14ac:dyDescent="0.2"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</row>
    <row r="455" spans="38:102" x14ac:dyDescent="0.2"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</row>
    <row r="456" spans="38:102" x14ac:dyDescent="0.2"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</row>
    <row r="457" spans="38:102" x14ac:dyDescent="0.2"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</row>
    <row r="458" spans="38:102" x14ac:dyDescent="0.2"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</row>
    <row r="459" spans="38:102" x14ac:dyDescent="0.2"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</row>
    <row r="460" spans="38:102" x14ac:dyDescent="0.2"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</row>
    <row r="461" spans="38:102" x14ac:dyDescent="0.2"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</row>
    <row r="462" spans="38:102" x14ac:dyDescent="0.2"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</row>
    <row r="463" spans="38:102" x14ac:dyDescent="0.2"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</row>
    <row r="464" spans="38:102" x14ac:dyDescent="0.2"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</row>
    <row r="465" spans="38:102" x14ac:dyDescent="0.2"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</row>
    <row r="466" spans="38:102" x14ac:dyDescent="0.2"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</row>
    <row r="467" spans="38:102" x14ac:dyDescent="0.2"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</row>
    <row r="468" spans="38:102" x14ac:dyDescent="0.2"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</row>
    <row r="469" spans="38:102" x14ac:dyDescent="0.2"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</row>
    <row r="470" spans="38:102" x14ac:dyDescent="0.2"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</row>
    <row r="471" spans="38:102" x14ac:dyDescent="0.2"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</row>
    <row r="472" spans="38:102" x14ac:dyDescent="0.2"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</row>
    <row r="473" spans="38:102" x14ac:dyDescent="0.2"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</row>
    <row r="474" spans="38:102" x14ac:dyDescent="0.2"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</row>
    <row r="475" spans="38:102" x14ac:dyDescent="0.2"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</row>
    <row r="476" spans="38:102" x14ac:dyDescent="0.2"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</row>
    <row r="477" spans="38:102" x14ac:dyDescent="0.2"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</row>
    <row r="478" spans="38:102" x14ac:dyDescent="0.2"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</row>
    <row r="479" spans="38:102" x14ac:dyDescent="0.2"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</row>
    <row r="480" spans="38:102" x14ac:dyDescent="0.2"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</row>
    <row r="481" spans="38:102" x14ac:dyDescent="0.2"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</row>
    <row r="482" spans="38:102" x14ac:dyDescent="0.2"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</row>
    <row r="483" spans="38:102" x14ac:dyDescent="0.2"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</row>
    <row r="484" spans="38:102" x14ac:dyDescent="0.2"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</row>
    <row r="485" spans="38:102" x14ac:dyDescent="0.2"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</row>
    <row r="486" spans="38:102" x14ac:dyDescent="0.2"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</row>
    <row r="487" spans="38:102" x14ac:dyDescent="0.2"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</row>
    <row r="488" spans="38:102" x14ac:dyDescent="0.2"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</row>
    <row r="489" spans="38:102" x14ac:dyDescent="0.2"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</row>
    <row r="490" spans="38:102" x14ac:dyDescent="0.2"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</row>
    <row r="491" spans="38:102" x14ac:dyDescent="0.2"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</row>
    <row r="492" spans="38:102" x14ac:dyDescent="0.2"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</row>
    <row r="493" spans="38:102" x14ac:dyDescent="0.2"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</row>
    <row r="494" spans="38:102" x14ac:dyDescent="0.2"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</row>
    <row r="495" spans="38:102" x14ac:dyDescent="0.2"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</row>
    <row r="496" spans="38:102" x14ac:dyDescent="0.2"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</row>
    <row r="497" spans="38:102" x14ac:dyDescent="0.2"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</row>
    <row r="498" spans="38:102" x14ac:dyDescent="0.2"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</row>
    <row r="499" spans="38:102" x14ac:dyDescent="0.2"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</row>
    <row r="500" spans="38:102" x14ac:dyDescent="0.2"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</row>
    <row r="501" spans="38:102" x14ac:dyDescent="0.2"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</row>
    <row r="502" spans="38:102" x14ac:dyDescent="0.2"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</row>
    <row r="503" spans="38:102" x14ac:dyDescent="0.2"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</row>
    <row r="504" spans="38:102" x14ac:dyDescent="0.2"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</row>
    <row r="505" spans="38:102" x14ac:dyDescent="0.2"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</row>
    <row r="506" spans="38:102" x14ac:dyDescent="0.2"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</row>
    <row r="507" spans="38:102" x14ac:dyDescent="0.2"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</row>
    <row r="508" spans="38:102" x14ac:dyDescent="0.2"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</row>
    <row r="509" spans="38:102" x14ac:dyDescent="0.2"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</row>
    <row r="510" spans="38:102" x14ac:dyDescent="0.2"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</row>
    <row r="511" spans="38:102" x14ac:dyDescent="0.2"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</row>
    <row r="512" spans="38:102" x14ac:dyDescent="0.2"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</row>
    <row r="513" spans="38:102" x14ac:dyDescent="0.2"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</row>
    <row r="514" spans="38:102" x14ac:dyDescent="0.2"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</row>
    <row r="515" spans="38:102" x14ac:dyDescent="0.2"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</row>
    <row r="516" spans="38:102" x14ac:dyDescent="0.2"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</row>
    <row r="517" spans="38:102" x14ac:dyDescent="0.2"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</row>
    <row r="518" spans="38:102" x14ac:dyDescent="0.2"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</row>
    <row r="519" spans="38:102" x14ac:dyDescent="0.2"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</row>
    <row r="520" spans="38:102" x14ac:dyDescent="0.2"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</row>
    <row r="521" spans="38:102" x14ac:dyDescent="0.2"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</row>
    <row r="522" spans="38:102" x14ac:dyDescent="0.2"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</row>
    <row r="523" spans="38:102" x14ac:dyDescent="0.2"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</row>
    <row r="524" spans="38:102" x14ac:dyDescent="0.2"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</row>
    <row r="525" spans="38:102" x14ac:dyDescent="0.2"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</row>
    <row r="526" spans="38:102" x14ac:dyDescent="0.2"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</row>
    <row r="527" spans="38:102" x14ac:dyDescent="0.2"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</row>
    <row r="528" spans="38:102" x14ac:dyDescent="0.2"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</row>
    <row r="529" spans="38:102" x14ac:dyDescent="0.2"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</row>
    <row r="530" spans="38:102" x14ac:dyDescent="0.2"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</row>
    <row r="531" spans="38:102" x14ac:dyDescent="0.2"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</row>
    <row r="532" spans="38:102" x14ac:dyDescent="0.2"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</row>
    <row r="533" spans="38:102" x14ac:dyDescent="0.2"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</row>
    <row r="534" spans="38:102" x14ac:dyDescent="0.2"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</row>
    <row r="535" spans="38:102" x14ac:dyDescent="0.2"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</row>
    <row r="536" spans="38:102" x14ac:dyDescent="0.2"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</row>
    <row r="537" spans="38:102" x14ac:dyDescent="0.2"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</row>
    <row r="538" spans="38:102" x14ac:dyDescent="0.2"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</row>
    <row r="539" spans="38:102" x14ac:dyDescent="0.2"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</row>
    <row r="540" spans="38:102" x14ac:dyDescent="0.2"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</row>
    <row r="541" spans="38:102" x14ac:dyDescent="0.2"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</row>
    <row r="542" spans="38:102" x14ac:dyDescent="0.2"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</row>
    <row r="543" spans="38:102" x14ac:dyDescent="0.2"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</row>
    <row r="544" spans="38:102" x14ac:dyDescent="0.2"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</row>
    <row r="545" spans="38:102" x14ac:dyDescent="0.2"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</row>
    <row r="546" spans="38:102" x14ac:dyDescent="0.2"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</row>
    <row r="547" spans="38:102" x14ac:dyDescent="0.2"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</row>
    <row r="548" spans="38:102" x14ac:dyDescent="0.2"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</row>
    <row r="549" spans="38:102" x14ac:dyDescent="0.2"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</row>
    <row r="550" spans="38:102" x14ac:dyDescent="0.2"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</row>
    <row r="551" spans="38:102" x14ac:dyDescent="0.2"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</row>
    <row r="552" spans="38:102" x14ac:dyDescent="0.2"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</row>
    <row r="553" spans="38:102" x14ac:dyDescent="0.2"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</row>
    <row r="554" spans="38:102" x14ac:dyDescent="0.2"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</row>
    <row r="555" spans="38:102" x14ac:dyDescent="0.2"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</row>
    <row r="556" spans="38:102" x14ac:dyDescent="0.2"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</row>
    <row r="557" spans="38:102" x14ac:dyDescent="0.2"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</row>
    <row r="558" spans="38:102" x14ac:dyDescent="0.2"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</row>
    <row r="559" spans="38:102" x14ac:dyDescent="0.2"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</row>
    <row r="560" spans="38:102" x14ac:dyDescent="0.2"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</row>
    <row r="561" spans="38:102" x14ac:dyDescent="0.2"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</row>
    <row r="562" spans="38:102" x14ac:dyDescent="0.2"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</row>
    <row r="563" spans="38:102" x14ac:dyDescent="0.2"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</row>
    <row r="564" spans="38:102" x14ac:dyDescent="0.2"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</row>
    <row r="565" spans="38:102" x14ac:dyDescent="0.2"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</row>
    <row r="566" spans="38:102" x14ac:dyDescent="0.2"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</row>
    <row r="567" spans="38:102" x14ac:dyDescent="0.2"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</row>
    <row r="568" spans="38:102" x14ac:dyDescent="0.2"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</row>
    <row r="569" spans="38:102" x14ac:dyDescent="0.2"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</row>
    <row r="570" spans="38:102" x14ac:dyDescent="0.2"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</row>
    <row r="571" spans="38:102" x14ac:dyDescent="0.2"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</row>
    <row r="572" spans="38:102" x14ac:dyDescent="0.2"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</row>
    <row r="573" spans="38:102" x14ac:dyDescent="0.2"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</row>
    <row r="574" spans="38:102" x14ac:dyDescent="0.2"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</row>
    <row r="575" spans="38:102" x14ac:dyDescent="0.2"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</row>
    <row r="576" spans="38:102" x14ac:dyDescent="0.2"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</row>
    <row r="577" spans="38:102" x14ac:dyDescent="0.2"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</row>
    <row r="578" spans="38:102" x14ac:dyDescent="0.2"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</row>
    <row r="579" spans="38:102" x14ac:dyDescent="0.2"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</row>
    <row r="580" spans="38:102" x14ac:dyDescent="0.2"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</row>
    <row r="581" spans="38:102" x14ac:dyDescent="0.2"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</row>
    <row r="582" spans="38:102" x14ac:dyDescent="0.2"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</row>
    <row r="583" spans="38:102" x14ac:dyDescent="0.2"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</row>
    <row r="584" spans="38:102" x14ac:dyDescent="0.2"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</row>
    <row r="585" spans="38:102" x14ac:dyDescent="0.2"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</row>
    <row r="586" spans="38:102" x14ac:dyDescent="0.2"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</row>
    <row r="587" spans="38:102" x14ac:dyDescent="0.2"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</row>
    <row r="588" spans="38:102" x14ac:dyDescent="0.2"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</row>
    <row r="589" spans="38:102" x14ac:dyDescent="0.2"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</row>
    <row r="590" spans="38:102" x14ac:dyDescent="0.2"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</row>
    <row r="591" spans="38:102" x14ac:dyDescent="0.2"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</row>
    <row r="592" spans="38:102" x14ac:dyDescent="0.2"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</row>
    <row r="593" spans="38:102" x14ac:dyDescent="0.2"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</row>
    <row r="594" spans="38:102" x14ac:dyDescent="0.2"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</row>
    <row r="595" spans="38:102" x14ac:dyDescent="0.2"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</row>
    <row r="596" spans="38:102" x14ac:dyDescent="0.2"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</row>
    <row r="597" spans="38:102" x14ac:dyDescent="0.2"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</row>
    <row r="598" spans="38:102" x14ac:dyDescent="0.2"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</row>
    <row r="599" spans="38:102" x14ac:dyDescent="0.2"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</row>
    <row r="600" spans="38:102" x14ac:dyDescent="0.2"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</row>
    <row r="601" spans="38:102" x14ac:dyDescent="0.2"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</row>
    <row r="602" spans="38:102" x14ac:dyDescent="0.2"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</row>
    <row r="603" spans="38:102" x14ac:dyDescent="0.2"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</row>
    <row r="604" spans="38:102" x14ac:dyDescent="0.2"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</row>
    <row r="605" spans="38:102" x14ac:dyDescent="0.2"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</row>
    <row r="606" spans="38:102" x14ac:dyDescent="0.2"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</row>
    <row r="607" spans="38:102" x14ac:dyDescent="0.2"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</row>
    <row r="608" spans="38:102" x14ac:dyDescent="0.2"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</row>
    <row r="609" spans="38:102" x14ac:dyDescent="0.2"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</row>
    <row r="610" spans="38:102" x14ac:dyDescent="0.2"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</row>
    <row r="611" spans="38:102" x14ac:dyDescent="0.2"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</row>
    <row r="612" spans="38:102" x14ac:dyDescent="0.2"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</row>
    <row r="613" spans="38:102" x14ac:dyDescent="0.2"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</row>
    <row r="614" spans="38:102" x14ac:dyDescent="0.2"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</row>
    <row r="615" spans="38:102" x14ac:dyDescent="0.2"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</row>
    <row r="616" spans="38:102" x14ac:dyDescent="0.2"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</row>
    <row r="617" spans="38:102" x14ac:dyDescent="0.2"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</row>
    <row r="618" spans="38:102" x14ac:dyDescent="0.2"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</row>
    <row r="619" spans="38:102" x14ac:dyDescent="0.2"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</row>
    <row r="620" spans="38:102" x14ac:dyDescent="0.2"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</row>
    <row r="621" spans="38:102" x14ac:dyDescent="0.2"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</row>
    <row r="622" spans="38:102" x14ac:dyDescent="0.2"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</row>
    <row r="623" spans="38:102" x14ac:dyDescent="0.2"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</row>
    <row r="624" spans="38:102" x14ac:dyDescent="0.2"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</row>
    <row r="625" spans="38:102" x14ac:dyDescent="0.2"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</row>
    <row r="626" spans="38:102" x14ac:dyDescent="0.2"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</row>
    <row r="627" spans="38:102" x14ac:dyDescent="0.2"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</row>
    <row r="628" spans="38:102" x14ac:dyDescent="0.2"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</row>
    <row r="629" spans="38:102" x14ac:dyDescent="0.2"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</row>
    <row r="630" spans="38:102" x14ac:dyDescent="0.2"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</row>
    <row r="631" spans="38:102" x14ac:dyDescent="0.2"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</row>
    <row r="632" spans="38:102" x14ac:dyDescent="0.2"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</row>
    <row r="633" spans="38:102" x14ac:dyDescent="0.2"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</row>
    <row r="634" spans="38:102" x14ac:dyDescent="0.2"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</row>
    <row r="635" spans="38:102" x14ac:dyDescent="0.2"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</row>
    <row r="636" spans="38:102" x14ac:dyDescent="0.2"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</row>
    <row r="637" spans="38:102" x14ac:dyDescent="0.2"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</row>
    <row r="638" spans="38:102" x14ac:dyDescent="0.2"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</row>
    <row r="639" spans="38:102" x14ac:dyDescent="0.2"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</row>
    <row r="640" spans="38:102" x14ac:dyDescent="0.2"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</row>
    <row r="641" spans="38:102" x14ac:dyDescent="0.2"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</row>
    <row r="642" spans="38:102" x14ac:dyDescent="0.2"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</row>
    <row r="643" spans="38:102" x14ac:dyDescent="0.2"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</row>
    <row r="644" spans="38:102" x14ac:dyDescent="0.2"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</row>
    <row r="645" spans="38:102" x14ac:dyDescent="0.2"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</row>
    <row r="646" spans="38:102" x14ac:dyDescent="0.2"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</row>
    <row r="647" spans="38:102" x14ac:dyDescent="0.2"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</row>
    <row r="648" spans="38:102" x14ac:dyDescent="0.2"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</row>
    <row r="649" spans="38:102" x14ac:dyDescent="0.2"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</row>
    <row r="650" spans="38:102" x14ac:dyDescent="0.2"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</row>
    <row r="651" spans="38:102" x14ac:dyDescent="0.2"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</row>
    <row r="652" spans="38:102" x14ac:dyDescent="0.2"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</row>
    <row r="653" spans="38:102" x14ac:dyDescent="0.2"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</row>
    <row r="654" spans="38:102" x14ac:dyDescent="0.2"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</row>
    <row r="655" spans="38:102" x14ac:dyDescent="0.2"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</row>
    <row r="656" spans="38:102" x14ac:dyDescent="0.2"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</row>
  </sheetData>
  <sheetProtection algorithmName="SHA-512" hashValue="IujEx+MQwWf3ZPnVfOZwv3E16G/nBVnPo+ghHuudkJVDU8nvd7vqU2OzlDzic9L5fxw7RRObJa9Ty+WlMyuYxw==" saltValue="8mjuAY8skCjA2FfKkSaVzw==" spinCount="100000" sheet="1" objects="1" scenarios="1" selectLockedCells="1"/>
  <mergeCells count="80">
    <mergeCell ref="B23:G23"/>
    <mergeCell ref="X17:AE17"/>
    <mergeCell ref="X19:AE19"/>
    <mergeCell ref="X21:AE21"/>
    <mergeCell ref="X23:AE23"/>
    <mergeCell ref="H17:O17"/>
    <mergeCell ref="H19:O19"/>
    <mergeCell ref="AH3:AK3"/>
    <mergeCell ref="AC3:AG3"/>
    <mergeCell ref="B17:G17"/>
    <mergeCell ref="B19:G19"/>
    <mergeCell ref="B21:G21"/>
    <mergeCell ref="H11:S11"/>
    <mergeCell ref="H13:R13"/>
    <mergeCell ref="T13:AD13"/>
    <mergeCell ref="H3:M3"/>
    <mergeCell ref="I24:O24"/>
    <mergeCell ref="R17:W17"/>
    <mergeCell ref="R21:W21"/>
    <mergeCell ref="R23:W23"/>
    <mergeCell ref="H21:O21"/>
    <mergeCell ref="H23:O23"/>
    <mergeCell ref="R19:W19"/>
    <mergeCell ref="H5:S5"/>
    <mergeCell ref="H7:S7"/>
    <mergeCell ref="H9:S9"/>
    <mergeCell ref="B54:H54"/>
    <mergeCell ref="B56:K56"/>
    <mergeCell ref="K46:L46"/>
    <mergeCell ref="K48:Q48"/>
    <mergeCell ref="I54:AK54"/>
    <mergeCell ref="AB46:AC46"/>
    <mergeCell ref="AD46:AI46"/>
    <mergeCell ref="K52:N52"/>
    <mergeCell ref="V52:AI52"/>
    <mergeCell ref="V50:AJ50"/>
    <mergeCell ref="K47:Q47"/>
    <mergeCell ref="P46:V46"/>
    <mergeCell ref="P38:V38"/>
    <mergeCell ref="Y39:AC39"/>
    <mergeCell ref="P39:V39"/>
    <mergeCell ref="K35:O35"/>
    <mergeCell ref="I26:AC26"/>
    <mergeCell ref="P29:V29"/>
    <mergeCell ref="N30:O30"/>
    <mergeCell ref="K29:O29"/>
    <mergeCell ref="K30:L30"/>
    <mergeCell ref="P30:V30"/>
    <mergeCell ref="Y30:Z30"/>
    <mergeCell ref="AB30:AC30"/>
    <mergeCell ref="Y29:AC29"/>
    <mergeCell ref="K32:O32"/>
    <mergeCell ref="K38:L38"/>
    <mergeCell ref="N38:O38"/>
    <mergeCell ref="AF39:AJ39"/>
    <mergeCell ref="K39:O39"/>
    <mergeCell ref="K31:O31"/>
    <mergeCell ref="K33:L33"/>
    <mergeCell ref="N33:O33"/>
    <mergeCell ref="Y36:Z36"/>
    <mergeCell ref="AB36:AC36"/>
    <mergeCell ref="Y38:Z38"/>
    <mergeCell ref="AB38:AC38"/>
    <mergeCell ref="Y37:AC37"/>
    <mergeCell ref="B68:AK68"/>
    <mergeCell ref="AE30:AK37"/>
    <mergeCell ref="N46:O46"/>
    <mergeCell ref="P45:V45"/>
    <mergeCell ref="AD45:AI45"/>
    <mergeCell ref="Y46:Z46"/>
    <mergeCell ref="K45:O45"/>
    <mergeCell ref="K36:L36"/>
    <mergeCell ref="N36:O36"/>
    <mergeCell ref="L56:AK56"/>
    <mergeCell ref="P31:V31"/>
    <mergeCell ref="P35:V35"/>
    <mergeCell ref="P32:V32"/>
    <mergeCell ref="P33:V33"/>
    <mergeCell ref="P36:V36"/>
    <mergeCell ref="Y35:AC35"/>
  </mergeCells>
  <phoneticPr fontId="0" type="noConversion"/>
  <conditionalFormatting sqref="V52:AI52">
    <cfRule type="cellIs" dxfId="2" priority="1" stopIfTrue="1" operator="equal">
      <formula>"Wichtig! Meßstelle angeben!"</formula>
    </cfRule>
  </conditionalFormatting>
  <conditionalFormatting sqref="V50:AJ50">
    <cfRule type="cellIs" dxfId="1" priority="2" stopIfTrue="1" operator="equal">
      <formula>"Bitte Zeichnung beilegen!"</formula>
    </cfRule>
  </conditionalFormatting>
  <conditionalFormatting sqref="AE30:AK37">
    <cfRule type="cellIs" dxfId="0" priority="3" stopIfTrue="1" operator="equal">
      <formula>"Wichtig! Bitte für jede Wärme-          behandlung ein seperates Formular ausfüllen."</formula>
    </cfRule>
  </conditionalFormatting>
  <dataValidations xWindow="504" yWindow="338" count="33">
    <dataValidation type="list" allowBlank="1" showInputMessage="1" showErrorMessage="1" sqref="AN45:AN53">
      <formula1>#REF!</formula1>
    </dataValidation>
    <dataValidation type="list" allowBlank="1" showInputMessage="1" showErrorMessage="1" sqref="K48:Q48">
      <formula1>$AM$185:$AM$190</formula1>
    </dataValidation>
    <dataValidation type="list" allowBlank="1" showInputMessage="1" showErrorMessage="1" sqref="P46:V46">
      <formula1>$AM$181:$AM$182</formula1>
    </dataValidation>
    <dataValidation type="list" allowBlank="1" showInputMessage="1" showErrorMessage="1" sqref="P36:V36">
      <formula1>$AM$142:$AM$154</formula1>
    </dataValidation>
    <dataValidation type="list" allowBlank="1" showInputMessage="1" showErrorMessage="1" sqref="P33:V34">
      <formula1>$AM$127:$AM$141</formula1>
    </dataValidation>
    <dataValidation type="list" allowBlank="1" showInputMessage="1" showErrorMessage="1" sqref="P30:V30">
      <formula1>$AN$66:$AZ$66</formula1>
    </dataValidation>
    <dataValidation type="textLength" errorStyle="information" operator="notEqual" allowBlank="1" showInputMessage="1" showErrorMessage="1" errorTitle="Wichtig!!!" error="Beim Isolieren benötigen wir eine detailierte Angabe über die zu isolierende Stelle!!!(Bitte Zeichnungen beilegen)" sqref="I50">
      <formula1>1</formula1>
    </dataValidation>
    <dataValidation type="textLength" errorStyle="information" operator="notEqual" allowBlank="1" showInputMessage="1" showErrorMessage="1" errorTitle="Wichtig!!!" error="Um die Bauteile Richten zu können benötigen wir detailierte Angaben über die Rundlaufgenauigkeit und die Meßstelle!" sqref="I52">
      <formula1>1</formula1>
    </dataValidation>
    <dataValidation type="custom" errorStyle="information" operator="notEqual" allowBlank="1" showInputMessage="1" showErrorMessage="1" errorTitle="Wichtig!!!" error="Bitte geben Sie zuerst die gewünschte Oberflächenhärte und Einsatzhärtetiefe ein. Anschließend werden Ihnen im Kästchen &quot;Einheit&quot; die der Norm entsprechenden Prüfverfahren aufgelistet!" sqref="I30:I31 AD30">
      <formula1>"wenn(I37&gt;0)"</formula1>
    </dataValidation>
    <dataValidation type="decimal" allowBlank="1" showInputMessage="1" showErrorMessage="1" errorTitle="Achtung!!!" error="Eingegebener Wert muss zwischen 25,0 und 1400,0 liegen. Werte bitte nur mit einer Dezimalstelle angeben. " sqref="K30:L30 K38:L38 K36:L36 K33:L34">
      <formula1>25</formula1>
      <formula2>1400</formula2>
    </dataValidation>
    <dataValidation type="list" allowBlank="1" showInputMessage="1" showErrorMessage="1" sqref="P38:V38">
      <formula1>$AM$155:$AM$167</formula1>
    </dataValidation>
    <dataValidation type="list" allowBlank="1" showInputMessage="1" showErrorMessage="1" sqref="AD46:AI46">
      <formula1>$AM$183:$AM$184</formula1>
    </dataValidation>
    <dataValidation type="decimal" allowBlank="1" showInputMessage="1" showErrorMessage="1" errorTitle="Achtung!!!" error="Eingegebener Wert muss zwischen 0 und 2000,0 liegen. Werte bitte nur mit einer Dezimalstelle angeben. " sqref="K46:L46 Y46:Z46">
      <formula1>0</formula1>
      <formula2>2000</formula2>
    </dataValidation>
    <dataValidation allowBlank="1" showInputMessage="1" showErrorMessage="1" promptTitle="Kundennummer" prompt="Bitte tragen Sie hier, falls vorhanden, Ihre Kundennummer ein." sqref="H3:M3"/>
    <dataValidation allowBlank="1" showInputMessage="1" showErrorMessage="1" promptTitle="Firma" prompt="Bitte geben Sie hier Ihren Firmennamen vollständig ein." sqref="H5:S5"/>
    <dataValidation allowBlank="1" showInputMessage="1" showErrorMessage="1" promptTitle="Ansprechpartner" prompt="Bitte geben Sie für eventuell entstehende Rückfragen den für diesen Auftrag relevanten Ansprechpartner ein." sqref="H7:S7"/>
    <dataValidation allowBlank="1" showInputMessage="1" showErrorMessage="1" promptTitle="Strasse" prompt="Sollten Sie Ihre Kundennummer eingegeben haben ist das Ausfüllen dieses Feldes nicht mehr notwendig. Ansonsten bitten wir Sie uns hier genaue Angaben über Ihre Strasse zu machen." sqref="H9:S9"/>
    <dataValidation allowBlank="1" showInputMessage="1" showErrorMessage="1" promptTitle="Firmensitz" prompt="Sollten Sie im obigen Feld Ihre Kundennummer eingegeben haben, so entfällt die Eingabe in dieses Feld. Ansonsten geben Sie hier bitte Ihre PLZ und den Ort der Firma an." sqref="H11:S11"/>
    <dataValidation allowBlank="1" showInputMessage="1" showErrorMessage="1" promptTitle="Telefon" prompt="Sollten wir bereits im Besitz Ihrer Telefonnummer sein entfällt die Eingabe dieses Feldes. Im anderen Fall oder bei Änderungen freuen wir uns aber über die eingegebenen Informationen." sqref="H13:R13"/>
    <dataValidation allowBlank="1" showInputMessage="1" showErrorMessage="1" promptTitle="e-Mail" prompt="Sollten wir noch keine Angaben oder etwa veraltete Angaben über Ihre e-Mail-Adresse haben, bitten wir Sie, uns dies hier mitzuteilen." sqref="T13:AD13"/>
    <dataValidation allowBlank="1" showInputMessage="1" showErrorMessage="1" promptTitle="Auftragsnummer" prompt="Hier wird Ihnen die Möglichkeit geboten, uns eine von Ihnen für diesen Auftrag gültige Auftragsnummer mitzuteilen." sqref="H17:O17"/>
    <dataValidation allowBlank="1" showInputMessage="1" showErrorMessage="1" promptTitle="Bestellnummer" prompt="In diesem Feld bitte die von Ihnen gewünschte Bestellnummer eingeben." sqref="H19:O19"/>
    <dataValidation allowBlank="1" showInputMessage="1" showErrorMessage="1" promptTitle="Anliefertermin" prompt="Bitte teilen Sie uns an dieser Stelle den gewünschten Anliefertermin mit." sqref="H21:O21"/>
    <dataValidation allowBlank="1" showInputMessage="1" showErrorMessage="1" promptTitle="Teilebezeichnung" prompt="Um die angelieferten Teile besser zu zuordnen zu können, bitten wir Sie an dieser Stelle um eine Bezeichnung Ihrer Teile (z.B. Welle, Flansch...)" sqref="H23:O23"/>
    <dataValidation allowBlank="1" showInputMessage="1" showErrorMessage="1" promptTitle="Zeichnungsnummer" prompt="Bei Bedarf haben Sie hier die Möglichkeit uns die Nummer der Zeichnung zu nennen, auf der die Teile basieren." sqref="X17:AE17"/>
    <dataValidation allowBlank="1" showInputMessage="1" showErrorMessage="1" promptTitle="Stückzahl" prompt="An dieser Stelle teilen Sie uns bitte mit, um wieviel Teile es sich hier handelt(ca. Angabe)." sqref="X19:AE19"/>
    <dataValidation allowBlank="1" showInputMessage="1" showErrorMessage="1" promptTitle="Gesamtgewicht" prompt="Falls vorhanden teilen Sie uns hier bitte das ungefähre Gesamtgewicht des Auftrages mit." sqref="X21:AE21"/>
    <dataValidation allowBlank="1" showInputMessage="1" showErrorMessage="1" promptTitle="Verpackung" prompt="Machen Sie hier bitte Angaben über die Art und Weise der Verpackung Ihrer Teile (z.B. gesetzt in Schäferkiste, Schüttgut,...)" sqref="X23:AE23"/>
    <dataValidation allowBlank="1" showInputMessage="1" showErrorMessage="1" promptTitle="Werkstoffbezeichnung" prompt="Teilen Sie uns hier bitte die Werkstoffbezeichnung mit. Es macht keinen Unterschied in welcher Form Sie uns diese mitteilen." sqref="I24:O24"/>
    <dataValidation allowBlank="1" showInputMessage="1" showErrorMessage="1" promptTitle="Anlagen" prompt="Sollten Sie uns Anlagen (Zeichnungen, Teilebegleitkarten,...) mitliefern, so teilen Sie uns dies bitte an dieser Stelle mit." sqref="I26:AC26"/>
    <dataValidation allowBlank="1" showInputMessage="1" showErrorMessage="1" promptTitle="Sonstiges" prompt="Sollten Sie uns noch irgendwelche zusätzlichen Informationen bezüglich des Verfahrens mitteilen möchten, so tun Sie dies bitte in diesem Feld." sqref="I54:AK54"/>
    <dataValidation allowBlank="1" showInputMessage="1" showErrorMessage="1" promptTitle="Prüfvorschriften/Werksnormen" prompt="Sollten Sie auf bestimmte Prüfvorschriften oder Werksnormen bestehen, so teilen Sie uns dies bitte hier mit." sqref="L56:AK56"/>
    <dataValidation allowBlank="1" showInputMessage="1" showErrorMessage="1" promptTitle="Bemerkungen" prompt="Dieses Feld können Sie bei Bedarf gerne ausfüllen." sqref="B68:AE68"/>
  </dataValidations>
  <printOptions horizontalCentered="1"/>
  <pageMargins left="0" right="0" top="0.19685039370078741" bottom="0" header="0.11811023622047245" footer="0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Aufbau</vt:lpstr>
      <vt:lpstr>Aufbau!Druckbereich</vt:lpstr>
      <vt:lpstr>HEHT</vt:lpstr>
      <vt:lpstr>Listenfeld</vt:lpstr>
      <vt:lpstr>Rockwell</vt:lpstr>
      <vt:lpstr>VEHT</vt:lpstr>
      <vt:lpstr>Vickers</vt:lpstr>
      <vt:lpstr>Vickerswert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M.Steskal</dc:creator>
  <cp:lastModifiedBy>Marcel Fröhlich</cp:lastModifiedBy>
  <cp:lastPrinted>2021-09-10T07:32:31Z</cp:lastPrinted>
  <dcterms:created xsi:type="dcterms:W3CDTF">2006-09-29T05:57:11Z</dcterms:created>
  <dcterms:modified xsi:type="dcterms:W3CDTF">2021-09-21T13:14:08Z</dcterms:modified>
</cp:coreProperties>
</file>